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4780" windowHeight="11970" tabRatio="865"/>
  </bookViews>
  <sheets>
    <sheet name="Összesítő" sheetId="11" r:id="rId1"/>
    <sheet name="Homlokzat hajó" sheetId="2" r:id="rId2"/>
    <sheet name="Talajnedv.ell.sz." sheetId="6" r:id="rId3"/>
    <sheet name="Vízelvezetés" sheetId="5" r:id="rId4"/>
    <sheet name="Belső lábazat" sheetId="13" r:id="rId5"/>
    <sheet name="Infrastruktúra" sheetId="15" r:id="rId6"/>
    <sheet name="Nyílászárók" sheetId="10" r:id="rId7"/>
  </sheets>
  <definedNames>
    <definedName name="_xlnm.Print_Area" localSheetId="4">'Belső lábazat'!$A$1:$H$17</definedName>
    <definedName name="_xlnm.Print_Area" localSheetId="1">'Homlokzat hajó'!$A$1:$H$35</definedName>
    <definedName name="_xlnm.Print_Area" localSheetId="5">Infrastruktúra!$A$1:$H$16</definedName>
    <definedName name="_xlnm.Print_Area" localSheetId="6">Nyílászárók!$A$1:$H$8</definedName>
    <definedName name="_xlnm.Print_Area" localSheetId="0">Összesítő!$A$1:$H$38</definedName>
    <definedName name="_xlnm.Print_Area" localSheetId="2">Talajnedv.ell.sz.!$A$1:$H$8</definedName>
    <definedName name="_xlnm.Print_Area" localSheetId="3">Vízelvezetés!$A$1:$H$11</definedName>
  </definedNames>
  <calcPr calcId="124519"/>
</workbook>
</file>

<file path=xl/calcChain.xml><?xml version="1.0" encoding="utf-8"?>
<calcChain xmlns="http://schemas.openxmlformats.org/spreadsheetml/2006/main">
  <c r="H7" i="5"/>
  <c r="G7"/>
  <c r="H11" i="15"/>
  <c r="G11"/>
  <c r="B23" i="11"/>
  <c r="H10" i="15"/>
  <c r="G10"/>
  <c r="C9"/>
  <c r="H9" s="1"/>
  <c r="H8"/>
  <c r="G8"/>
  <c r="H7"/>
  <c r="G7"/>
  <c r="C6"/>
  <c r="G6" s="1"/>
  <c r="C5"/>
  <c r="G5" s="1"/>
  <c r="H4"/>
  <c r="G4"/>
  <c r="H3"/>
  <c r="G3"/>
  <c r="H5" i="10"/>
  <c r="G5"/>
  <c r="H4"/>
  <c r="G4"/>
  <c r="H3"/>
  <c r="G3"/>
  <c r="H6" i="15" l="1"/>
  <c r="H5"/>
  <c r="H15" s="1"/>
  <c r="H23" i="11" s="1"/>
  <c r="G9" i="15"/>
  <c r="G15" s="1"/>
  <c r="G23" i="11" s="1"/>
  <c r="I23" l="1"/>
  <c r="G5" i="6" l="1"/>
  <c r="H5"/>
  <c r="B24" i="11" l="1"/>
  <c r="H13" i="13"/>
  <c r="G13"/>
  <c r="H12"/>
  <c r="G12"/>
  <c r="H11"/>
  <c r="G11"/>
  <c r="H10"/>
  <c r="G10"/>
  <c r="H9"/>
  <c r="G9"/>
  <c r="H8"/>
  <c r="G8"/>
  <c r="H7"/>
  <c r="G7"/>
  <c r="H6"/>
  <c r="G6"/>
  <c r="H5"/>
  <c r="G5"/>
  <c r="H4"/>
  <c r="G4"/>
  <c r="H3"/>
  <c r="G3"/>
  <c r="H16" l="1"/>
  <c r="H24" i="11" s="1"/>
  <c r="G16" i="13"/>
  <c r="G24" i="11" s="1"/>
  <c r="I24" l="1"/>
  <c r="B19"/>
  <c r="G4" i="5"/>
  <c r="H4"/>
  <c r="G5"/>
  <c r="H5"/>
  <c r="G6"/>
  <c r="H6"/>
  <c r="G8"/>
  <c r="H8"/>
  <c r="G9"/>
  <c r="H9"/>
  <c r="G4" i="6"/>
  <c r="H4"/>
  <c r="B22" i="11"/>
  <c r="B21"/>
  <c r="B20"/>
  <c r="H3" i="6"/>
  <c r="G3"/>
  <c r="H3" i="5"/>
  <c r="G3"/>
  <c r="G7" i="6" l="1"/>
  <c r="G21" i="11" s="1"/>
  <c r="H7" i="10"/>
  <c r="H20" i="11" s="1"/>
  <c r="G7" i="10"/>
  <c r="G20" i="11" s="1"/>
  <c r="H7" i="6"/>
  <c r="H21" i="11" s="1"/>
  <c r="I20" l="1"/>
  <c r="I21"/>
  <c r="H10" i="5"/>
  <c r="H22" i="11" s="1"/>
  <c r="G10" i="5"/>
  <c r="G22" i="11" s="1"/>
  <c r="I22" l="1"/>
  <c r="G21" i="2"/>
  <c r="H21"/>
  <c r="G30"/>
  <c r="H30"/>
  <c r="G31"/>
  <c r="H31"/>
  <c r="G32"/>
  <c r="H32"/>
  <c r="H9"/>
  <c r="G9"/>
  <c r="C22"/>
  <c r="C23" s="1"/>
  <c r="C24" s="1"/>
  <c r="C25" s="1"/>
  <c r="C26" s="1"/>
  <c r="C27" s="1"/>
  <c r="C28" s="1"/>
  <c r="C29" s="1"/>
  <c r="C14"/>
  <c r="C15" s="1"/>
  <c r="C16" s="1"/>
  <c r="C13"/>
  <c r="C12"/>
  <c r="C11"/>
  <c r="C10"/>
  <c r="G13" l="1"/>
  <c r="G12"/>
  <c r="H13"/>
  <c r="G10"/>
  <c r="G14"/>
  <c r="H14"/>
  <c r="H12"/>
  <c r="G22"/>
  <c r="G29"/>
  <c r="G16"/>
  <c r="C17"/>
  <c r="G17" s="1"/>
  <c r="G15"/>
  <c r="H11"/>
  <c r="H28"/>
  <c r="H26"/>
  <c r="H24"/>
  <c r="H10"/>
  <c r="G27"/>
  <c r="G25"/>
  <c r="G23"/>
  <c r="H16"/>
  <c r="H29"/>
  <c r="H27"/>
  <c r="H25"/>
  <c r="H23"/>
  <c r="H15"/>
  <c r="G11"/>
  <c r="G28"/>
  <c r="G26"/>
  <c r="G24"/>
  <c r="H22"/>
  <c r="H17" l="1"/>
  <c r="H4"/>
  <c r="G4"/>
  <c r="H5"/>
  <c r="G5"/>
  <c r="H3" l="1"/>
  <c r="H34" s="1"/>
  <c r="H19" i="11" s="1"/>
  <c r="H25" s="1"/>
  <c r="G3" i="2"/>
  <c r="G34" s="1"/>
  <c r="G19" i="11" s="1"/>
  <c r="G25" l="1"/>
  <c r="G26" s="1"/>
  <c r="I19"/>
  <c r="G27" l="1"/>
  <c r="G28" s="1"/>
</calcChain>
</file>

<file path=xl/sharedStrings.xml><?xml version="1.0" encoding="utf-8"?>
<sst xmlns="http://schemas.openxmlformats.org/spreadsheetml/2006/main" count="182" uniqueCount="74">
  <si>
    <t>Munkanemek összesen:</t>
  </si>
  <si>
    <t>ÁFA vetítési alap</t>
  </si>
  <si>
    <t xml:space="preserve">ÁFA (27%) </t>
  </si>
  <si>
    <t>Munka ára</t>
  </si>
  <si>
    <t>Ssz.</t>
  </si>
  <si>
    <t>Tétel szövege</t>
  </si>
  <si>
    <t>Menny.</t>
  </si>
  <si>
    <t>Egység</t>
  </si>
  <si>
    <t>Anyag egységár</t>
  </si>
  <si>
    <t>Díj egységár</t>
  </si>
  <si>
    <t>Anyag összesen</t>
  </si>
  <si>
    <t>Díj összesen</t>
  </si>
  <si>
    <t>Anyag összege</t>
  </si>
  <si>
    <t>Díj összege</t>
  </si>
  <si>
    <t>KÖLTSÉGVETÉS</t>
  </si>
  <si>
    <t>Munkanem összesen:</t>
  </si>
  <si>
    <t>m2</t>
  </si>
  <si>
    <t>db</t>
  </si>
  <si>
    <t>m</t>
  </si>
  <si>
    <t>klt</t>
  </si>
  <si>
    <t>Lábazat</t>
  </si>
  <si>
    <t>Homlokzat</t>
  </si>
  <si>
    <t>Vízelvezetés</t>
  </si>
  <si>
    <t>m3</t>
  </si>
  <si>
    <t>Talajnedvesség elleni szigetelés</t>
  </si>
  <si>
    <t>Belső lábazat</t>
  </si>
  <si>
    <t>Készült a Kunmadarasi Közös Önkormányzati Hivatal (gesztor) 5321 Kunmadaras, Kossuth tér 1. részére, a 5321 Kunmadaras, Kálvin u. 4. Hrsz.: 16 ingatlanon rk. templom részleges felújítás projekt tervéhez</t>
  </si>
  <si>
    <t>Homlokzat hajó</t>
  </si>
  <si>
    <t>Infrastruktúra</t>
  </si>
  <si>
    <t xml:space="preserve">Kód: 31-000-013.2
Beton aljzatok, járdák bontása 10 cm vastagságig,
kavicsbetonból, salakbetonból
</t>
  </si>
  <si>
    <t xml:space="preserve">Kód: 62-002-021.3-0617731
Egyéb használatos szegélykövek, út és körforgalom szegélyek készítése, alapárok kiemelése nélkül, betonhézagolással, 100 cm hosszú elemekből
SEMMELROCK kerti szegély 100x20x5 cm, szürke
</t>
  </si>
  <si>
    <t xml:space="preserve">Kód: 21-004-006.2
Padkarendezésgépi erővel, kiegészítő kézi munkával,I-IV. oszt. talajban, vastagság 10,1-20,0 cm között
</t>
  </si>
  <si>
    <t>47-K
Lábazati felület és kerítésbetétek rozsdátlanítása és tisztítása drótkefével.</t>
  </si>
  <si>
    <t xml:space="preserve">Kód: 47-021-031.3.1-0130391
Acélfelületek átvonó festése
rácson, korláton, kerítésen, sodronyhálón
műgyanta kötőanyagú, oldószeres festékkel
Trinát magasfényű zománcfesték, </t>
  </si>
  <si>
    <t>Kód: 42-031-001.4.1.2.1.1.1-0470116 K
Műkő előlépcsők építése meglévővel azonos kialakítással, mérettel
Szakipari munkák
Műkőburkolatok
Műkőburkolatok;
lépcső-, szegély- és könyöklőburkolat,
helyszíni felhordással,
felületi megdolgozással,
lépcsőburkolat,
szegélyek között rovátkolt járó- és mattcsiszolt homlokfelülettel, egy színben</t>
  </si>
  <si>
    <t xml:space="preserve">Kód: 62-003-007.1.1-0617995
Térburkolat készítése tükörkiemeléssel, 15 cm vtg.tömörített kavics alapréteggel, 3 cm vtg.homokágyazattal,
előregyártott mosott felületű betonlapból,
, gránitszürke
</t>
  </si>
  <si>
    <t xml:space="preserve">Kód: 15-012-021.2-0023003
Keverékek és ideiglenes segédszerkezetek
Zsaluzás és állványozás
Könnyű állványszerkezetek
Homlokzati keretállványok, fém keretvázból, szintenkénti pallóterítéssel,korláttal, lábdeszkával, 0,75-1,20 m padlószélességgel, munkapadlótávolság 2,50 m, 2,00 kN/m2 terhelhetőséggel, állványépítés MSZ ésalkalmazástechnikai kézikönyv szerint,
6,01-12,00 m munkapadló magasság között
KRAUSE Stabilo homlokzati keretállvány 0,75 m padlószélességgel, 6,01-12,00 m munkapadló magasság között
</t>
  </si>
  <si>
    <t xml:space="preserve">Kód: 15-012-025.1
Keverékek és ideiglenes segédszerkezetek
Zsaluzás és állványozás
Könnyű állványszerkezetek
Védőfüggöny szerelése állványszerkezetre,
műanyag hálóból
</t>
  </si>
  <si>
    <t xml:space="preserve">Kód: 21-011-011.6
Alépítményi munkák
Irtás, föld- és sziklamunka
Kiegészítő tevékenységek
Építési törmelék konténeres elszállítása, lerakása,lerakóhelyi díjjal,
8,0 m3-es konténerbe
</t>
  </si>
  <si>
    <t xml:space="preserve">Kód: 36-000-001.4
Építőmesteri munkák
Vakolás és rabicolás
Bontások
Vakolat leverése
lábazati cementvakolat 5 cm vastagságig
</t>
  </si>
  <si>
    <t xml:space="preserve">Kód: 36-000-018
Építőmesteri munkák
Vakolás és rabicolás
Bontások
Téglafelület fugáinak tisztítása 2 cm mélységben
</t>
  </si>
  <si>
    <t xml:space="preserve">Kód: 36-002-001
Építőmesteri munkák
Vakolás és rabicolás
Előkészítő munkák, alapozók, előfröcskölők, gúzrétegek, külső-belső vakolatokhoz
Felület portalanítása, előnedvesítése porlasztottvízsugárral, vakolás előtt
</t>
  </si>
  <si>
    <t xml:space="preserve">Kód: 36-090-021-0414905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vakolat W
</t>
  </si>
  <si>
    <t xml:space="preserve">Kód: 36-002-011.1-0415912
Építőmesteri munkák
Vakolás és rabicolás
Előkészítő munkák, alapozók, előfröcskölők, gúzrétegek, külső-belső vakolatokhoz
Tapadóhíd képzése gyári zsákos gúzanyaggal,
kézi erővel
Baumit Előfröcskölő 4 mm, Cikkszám: 151603
</t>
  </si>
  <si>
    <r>
      <t xml:space="preserve">Kód: 36-012-002.2.1.1-0415955
Építőmesteri munkák
Vakolás és rabicolás
Speciális vakolatok
Szellőző, falszárító felújító vakolat készítése,
erős (magas) só és nedvességtartalom esetén WTA rendszerben,
kézi felhordással, szárazhabarcsból,
</t>
    </r>
    <r>
      <rPr>
        <sz val="11"/>
        <color theme="1"/>
        <rFont val="Calibri"/>
        <family val="2"/>
        <charset val="238"/>
        <scheme val="minor"/>
      </rPr>
      <t xml:space="preserve">Baumit Sanova vakolat W, Cikkszám: 153103Baumit Sanova puffer vakolat, Cikkszám: 153102
</t>
    </r>
  </si>
  <si>
    <t xml:space="preserve">Kód: 36-012-002.2.1.1-0415955
Építőmesteri munkák
Vakolás és rabicolás
Speciális vakolatok
Szellőző, falszárító felújító vakolat készítése,
erős (magas) só és nedvességtartalom esetén WTA rendszerben,
kézi felhordással, szárazhabarcsból,
felületelőkészítéssel (alapozó, előfröcskölő, gúz), alsó, felső vakolatréteggel, összesen 3 cm vastagságban
Baumit Sanova vakolat W, Cikkszám: 153103
</t>
  </si>
  <si>
    <t xml:space="preserve">Kód: 36-012-003-0415954
Építőmesteri munkák
Vakolás és rabicolás
Speciális vakolatok
Falszárító, felújító vakolaton simítóvakolat készítése, 5 mm vastagságban
Baumit Sanova vakolat finom, Cikkszám: 153116
</t>
  </si>
  <si>
    <t xml:space="preserve">Kód: 47-013-003.1.1.1.1.4-0148203
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durva felületen
Baumit SilikatColor (Baumit Szilikát) festék, 5, 4, 3 színcsoport
</t>
  </si>
  <si>
    <t xml:space="preserve">Kód: 36-000-001.3
Építőmesteri munkák
Vakolás és rabicolás
Bontások
Vakolat leverése
homlokzatról 2,5 cm vastagságig
</t>
  </si>
  <si>
    <t xml:space="preserve">Kód: 36-090-021-0414905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egyrétegű trassz vakolattal
</t>
  </si>
  <si>
    <t xml:space="preserve">Kód: 36-012-002.1.1.1-0415958
Építőmesteri munkák
Vakolás és rabicolás
Speciális vakolatok
Szellőző, falszárító felújító vakolat készítése,
alacsony és közepes só és nedvességtartalom esetén,
kézi felhordással, szárazhabarcsból,
2 cm vastagságban
Baumit Sanova Egyrétegű Trassz Vakolat Cikkszám: 960116
</t>
  </si>
  <si>
    <t xml:space="preserve">Kód: 36-012-002.1.1.3-0415958
Építőmesteri munkák
Vakolás és rabicolás
Speciális vakolatok
Szellőző, falszárító felújító vakolat készítése,
alacsony és közepes só és nedvességtartalom esetén,
kézi felhordással, szárazhabarcsból,
többlet 1 cm vastagságért
Baumit Sanova Egyrétegű Trassz Vakolat Cikkszám: 960116
</t>
  </si>
  <si>
    <t xml:space="preserve">Kód: 36-090-003.3.2
Építőmesteri munkák
Vakolás és rabicolás
Javítási és pótlási munkák
Homlokzati párkányhúzás javítása, a meglazult,sérült vakolat leverésével, sarok és csatlakozás-összedolgozással,
51-70 cm kiterített szélességig,
hiánypótlás 5-25% között
</t>
  </si>
  <si>
    <t xml:space="preserve">Kód: 36-090-004.3.2
Építőmesteri munkák
Vakolás és rabicolás
Javítási és pótlási munkák
Homlokzati nyíláskeret javítása, sarokösszedolgozással,
21-25 cm kiterített szélességig,
hiánypótlás 5-25% között
</t>
  </si>
  <si>
    <t xml:space="preserve">Kód: 43-003-008.1.1-0993107
Szakipari munkák
Bádogozás
Szegélyek és hajlatok
Ablak- vagy szemöldökpárkány
minősített ötvözött horganylemezből,
50 cm kiterített szélességig
RHEINZINK QUALITY ZINC minőségű titáncink lemezből szegély 0,65 mm vtg., kiterített szélesség: 351-400, prePATINA bright rolled felületű
</t>
  </si>
  <si>
    <t xml:space="preserve">Kód: 36-090-021-0414905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egyrétegű trassz vakolattal
</t>
  </si>
  <si>
    <t xml:space="preserve">Kód: 48-031-001.2.1.1-0413362
Szakipari munkák
Szigetelés
Utólagos falszigetelések
Utólagos talajnedvesség elleni vízszintes falszigetelés készítése,
tégla vagy kő- falszerkezet FALMARÓVAL történő szakaszos átfűrészelésével,falszerkezet műanyag ékekkel való kiékelésével, injektáló csonkok elhelyezésével,zsugorodáskompenzált habarcs résinjektálással,
HDPE lemez védőréteg elhelyezésével,
(VALLI ZABBAN ELASTOFLEX P4 K), 4 mm névleges vastagságú elasztomerbitumenes (SBS modifikált) lemez, CARBOFOL 406 típusú HDPE védőréteggel
</t>
  </si>
  <si>
    <t xml:space="preserve">Kód: 48-031-001.6.6.3-0418525
Szakipari munkák
Szigetelés
Utólagos falszigetelések
Utólagos talajnedvesség elleni vízszintes falszigetelés készítése,
tégla vagy kő-tégla falszerkezetben, furatinjektálásos módszerrel,
alacsony- vagy közepes nyomású injektálás, egy- vagy kétsorú furatkiosztás esetén
hidrofóbizáló hatású vizes oldattal
MC-Bauchemie Oxal HSL vízszintes vízzár kapilláris nedvesség elleni szigeteléshez, 95%-os átnedvesedésig, fúrt lyukakkal készülő injektálásra, C.sz.: 4772000 037 1001
</t>
  </si>
  <si>
    <t xml:space="preserve">Kód: 48-012-005.1-0418526
Szakipari munkák
Szigetelés
Talajnedvesség elleni bevonatszigetelések
Talajnedvesség elleni falszigetelés függőleges felületen, bevonatszigeteléssel két rétegben,
minimum 2,0 mm száraz rétegvastagságú egykomponensű szigetelőhabarccsal,glettvassal vagy simítóval felhordva
MC-Bauchemie Oxal DS-HS szulfátellenálló szigetelőiszap, nedves és sókkal terhelt falak felújításához, 1,5 bar nyomásig vízzáró, C.sz.: 4713000 037 1001
</t>
  </si>
  <si>
    <t xml:space="preserve">Kód: 21-003-005.1.1.3
Alépítményi munkák
Irtás, föld- és sziklamunka
Munkagödör és munkaárok készítése
Munkaárok földkiemelése közművesített területen,kézi erővel,
bármely konzisztenciájú talajban, dúcolás nélkül,
2,0 m2 szelvényig,
IV. talajosztály
</t>
  </si>
  <si>
    <t xml:space="preserve">Kód: 48-002-001.45.1-0115009
Szakipari munkák
Szigetelés
Talajnedvesség elleni szigetelések
Talajnedvesség elleni szigetelés;
Szerkezeti falon készített függőleges falszigetelés védőrétegeműanyag dombornyomott lemezzel rögzítés nélkül(rögzítés külön tételben),
HDPE anyagú, kis dombormagasságú lemez(domborulatokkal a fal irányába fordítva)
DÖRKEN DELTA MS 8 mm dombormagasságú szigetelésvédő lemez kavicsszivárgóhoz
</t>
  </si>
  <si>
    <t xml:space="preserve">Kód: 62-002-021.3-0617731
Közlekedés építési munkák
Kőburkolat készítése
Burkolatszegélyek
Egyéb használatos szegélykövek, út és körforgalom szegélyek készítése, alapárok kiemelése nélkül, betonhézagolással,
100 cm hosszú elemekből
SEMMELROCK kerti szegély 100x20x5 cm, szürke
</t>
  </si>
  <si>
    <t xml:space="preserve">Kód: 36-000-001.4
Építőmesteri munkák
Vakolás és rabicolás
Bontások
Vakolat leverése
lábazati cementvakolat 5 cm vastagságig, 1,50 m átl magasságig
</t>
  </si>
  <si>
    <t>Kód: 44-K
Fa nyílászárók cseréje az eredetivel megegyező kivitelben, nyílásiránnyal, faanyagú szerkezettel, hőszigetelt üvegezésű felülvilágítóval, tömör ajtólappal, bejárati fa ajtó
Mérete: 150/405</t>
  </si>
  <si>
    <t xml:space="preserve">Kód: 44-000-004
Szakipari munkák
Asztalosszerkezetek elhelyezése
Bontások
Belső templombútorok, padok elbontása, visszaépítése, takarása
</t>
  </si>
  <si>
    <t>Nyílászárók cseréje (torony nélkül)</t>
  </si>
  <si>
    <t xml:space="preserve">Kód: 22-003-005.1-0133011
Alépítményi munkák
Szivárgóépítés és alagcsövezés
Szivárgók
Függőleges szűrőréteg (szívótest) készítése tömörítéssel, 5,00 m mélységig,
egyrétegű, egyenlő szemcséjű
Osztályozott kulé kavics, 
</t>
  </si>
  <si>
    <t xml:space="preserve">Kód: 33-091-004.1.1-2110002
Teherhordó és kitöltő falazat,égetett agyag-kerámia termékekből,meglévő kerítés falazati hiányosságok pótlása,
falazat pótlása, 0,01 m3-ig Kisméretű tömör tégla 250x120x65 mm I.o.M 1 (Hf10-mc) falazó, cementes mészhabarcs
</t>
  </si>
  <si>
    <t xml:space="preserve">Kód: 47-013-031.1.2.2-0314425
Homlokzatfestések kerítés Impregnálás (hidrofóbizáló anyaggal), oldószeres nedvességvédő réteg felhordása
téglára, tagolt felületen
MUREXIN Repol S4 Szilikon impregnáló
</t>
  </si>
  <si>
    <t>Kód: 44-K
Fa nyílászárók cseréje, az eredetivel megegyező kivitelben nyílásiránnyal, faanyagú szerkezettel, hőszigetelt üvegezéssel. Boltíves ablak
Mérete: 75/280</t>
  </si>
  <si>
    <t>Kód: 44-K
Fa nyílászárók cseréje, az eredetivel megegyező kivitelben, nyílásiránnyal, faanyagú szerkezettel, hőszigetelt üvegezéssel. Boltíves ablak
Mérete: 140/285</t>
  </si>
  <si>
    <t>Kód: 22-011-003-0232221
Alépítményi munkák
Szivárgóépítés és alagcsövezés
Szivárgórendszerek műanyagból
PVC tisztító-, ellenőrző- és gyűjtőakna fedlappal
ACO FRÄNKISCHE opti-control akna DN 315 , 
Referencia ár: 57875 Ft/db
   Anyag ár: 56480 Ft/db
   Gépköltség: 0 Ft/db
   Rezsióradíj: 3100 Ft/óra</t>
  </si>
  <si>
    <t>Kód: 22-002-003.3-0137735
Alépítményi munkák
Szivárgóépítés és alagcsövezés
Gyűjtő- és szivárgóhálózat csőfektetése
Szivárgó építése,perforált, körkörös bordázatú PVC dréncsőből,
bordás rugalmas dréncső, PVC, perforált, geotextillel bevont, DN 125,</t>
  </si>
  <si>
    <t xml:space="preserve">Kód: 22-002-004.2.2-0138412
Alépítményi munkák
Szivárgóépítés és alagcsövezés
Gyűjtő- és szivárgóhálózat csőfektetése
Szivárgó építésénél PVC dréncsőhözidomok elhelyezése,
dréncső idom,  DN 100, 
</t>
  </si>
</sst>
</file>

<file path=xl/styles.xml><?xml version="1.0" encoding="utf-8"?>
<styleSheet xmlns="http://schemas.openxmlformats.org/spreadsheetml/2006/main">
  <numFmts count="3">
    <numFmt numFmtId="43" formatCode="_-* #,##0.00\ _F_t_-;\-* #,##0.00\ _F_t_-;_-* &quot;-&quot;??\ _F_t_-;_-@_-"/>
    <numFmt numFmtId="164" formatCode="#,##0.0"/>
    <numFmt numFmtId="165" formatCode="#,##0\ &quot;Ft&quot;"/>
  </numFmts>
  <fonts count="17">
    <font>
      <sz val="11"/>
      <color theme="1"/>
      <name val="Calibri"/>
      <family val="2"/>
      <charset val="238"/>
      <scheme val="minor"/>
    </font>
    <font>
      <b/>
      <sz val="11"/>
      <color theme="1"/>
      <name val="Calibri"/>
      <family val="2"/>
      <charset val="238"/>
      <scheme val="minor"/>
    </font>
    <font>
      <i/>
      <sz val="11"/>
      <name val="Calibri"/>
      <family val="2"/>
      <charset val="238"/>
      <scheme val="minor"/>
    </font>
    <font>
      <sz val="8"/>
      <name val="Calibri"/>
      <family val="2"/>
      <charset val="238"/>
      <scheme val="minor"/>
    </font>
    <font>
      <sz val="9"/>
      <name val="Calibri"/>
      <family val="2"/>
      <charset val="238"/>
      <scheme val="minor"/>
    </font>
    <font>
      <sz val="11"/>
      <name val="Calibri"/>
      <family val="2"/>
      <charset val="238"/>
      <scheme val="minor"/>
    </font>
    <font>
      <b/>
      <sz val="11"/>
      <name val="Calibri"/>
      <family val="2"/>
      <charset val="238"/>
      <scheme val="minor"/>
    </font>
    <font>
      <b/>
      <sz val="10"/>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sz val="10"/>
      <name val="Arial"/>
      <family val="2"/>
      <charset val="238"/>
    </font>
    <font>
      <sz val="11"/>
      <color theme="6" tint="0.39997558519241921"/>
      <name val="Calibri"/>
      <family val="2"/>
      <charset val="238"/>
      <scheme val="minor"/>
    </font>
    <font>
      <sz val="11"/>
      <color theme="0"/>
      <name val="Calibri"/>
      <family val="2"/>
      <charset val="238"/>
      <scheme val="minor"/>
    </font>
    <font>
      <sz val="10"/>
      <name val="Times New Roman"/>
      <family val="1"/>
      <charset val="1"/>
    </font>
    <font>
      <b/>
      <sz val="12"/>
      <name val="Calibri"/>
      <family val="2"/>
      <charset val="238"/>
      <scheme val="minor"/>
    </font>
    <font>
      <b/>
      <sz val="20"/>
      <name val="Calibri"/>
      <family val="2"/>
      <charset val="238"/>
      <scheme val="minor"/>
    </font>
  </fonts>
  <fills count="6">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59999389629810485"/>
        <bgColor indexed="64"/>
      </patternFill>
    </fill>
  </fills>
  <borders count="8">
    <border>
      <left/>
      <right/>
      <top/>
      <bottom/>
      <diagonal/>
    </border>
    <border>
      <left/>
      <right/>
      <top style="thin">
        <color indexed="64"/>
      </top>
      <bottom style="thin">
        <color indexed="64"/>
      </bottom>
      <diagonal/>
    </border>
    <border>
      <left/>
      <right/>
      <top style="medium">
        <color auto="1"/>
      </top>
      <bottom/>
      <diagonal/>
    </border>
    <border>
      <left/>
      <right/>
      <top style="hair">
        <color indexed="8"/>
      </top>
      <bottom/>
      <diagonal/>
    </border>
    <border>
      <left/>
      <right/>
      <top style="hair">
        <color indexed="8"/>
      </top>
      <bottom style="hair">
        <color indexed="8"/>
      </bottom>
      <diagonal/>
    </border>
    <border>
      <left/>
      <right/>
      <top/>
      <bottom style="thin">
        <color indexed="64"/>
      </bottom>
      <diagonal/>
    </border>
    <border>
      <left/>
      <right/>
      <top style="thin">
        <color indexed="64"/>
      </top>
      <bottom/>
      <diagonal/>
    </border>
    <border>
      <left/>
      <right/>
      <top/>
      <bottom style="medium">
        <color auto="1"/>
      </bottom>
      <diagonal/>
    </border>
  </borders>
  <cellStyleXfs count="3">
    <xf numFmtId="0" fontId="0" fillId="0" borderId="0"/>
    <xf numFmtId="0" fontId="11" fillId="0" borderId="0"/>
    <xf numFmtId="43" fontId="11" fillId="0" borderId="0" applyFont="0" applyFill="0" applyBorder="0" applyAlignment="0" applyProtection="0"/>
  </cellStyleXfs>
  <cellXfs count="94">
    <xf numFmtId="0" fontId="0" fillId="0" borderId="0" xfId="0"/>
    <xf numFmtId="0" fontId="3" fillId="0" borderId="0" xfId="0" applyFont="1" applyFill="1" applyBorder="1" applyAlignment="1">
      <alignment vertical="top"/>
    </xf>
    <xf numFmtId="0" fontId="3" fillId="0" borderId="0" xfId="0" applyFont="1" applyFill="1" applyAlignment="1">
      <alignment vertical="top"/>
    </xf>
    <xf numFmtId="0" fontId="3" fillId="0" borderId="0" xfId="0" applyFont="1" applyFill="1" applyBorder="1" applyAlignment="1">
      <alignment horizontal="center" vertical="top"/>
    </xf>
    <xf numFmtId="0" fontId="6" fillId="0" borderId="5" xfId="0" applyFont="1" applyFill="1" applyBorder="1" applyAlignment="1">
      <alignment horizontal="center" vertical="top" wrapText="1"/>
    </xf>
    <xf numFmtId="0" fontId="6" fillId="0" borderId="5" xfId="0" applyFont="1" applyFill="1" applyBorder="1" applyAlignment="1">
      <alignment horizontal="left" vertical="top" wrapText="1"/>
    </xf>
    <xf numFmtId="164" fontId="6" fillId="0" borderId="5" xfId="0" applyNumberFormat="1" applyFont="1" applyFill="1" applyBorder="1" applyAlignment="1">
      <alignment horizontal="right" vertical="top" wrapText="1"/>
    </xf>
    <xf numFmtId="0" fontId="0" fillId="0" borderId="0" xfId="0" applyAlignment="1">
      <alignment vertical="top" wrapText="1"/>
    </xf>
    <xf numFmtId="0" fontId="0" fillId="0" borderId="0" xfId="0" applyAlignment="1">
      <alignment vertical="top"/>
    </xf>
    <xf numFmtId="0" fontId="9" fillId="0" borderId="2" xfId="0" applyFont="1" applyFill="1" applyBorder="1" applyAlignment="1">
      <alignment horizontal="left" vertical="top" wrapText="1"/>
    </xf>
    <xf numFmtId="165" fontId="9" fillId="0" borderId="2" xfId="0" applyNumberFormat="1" applyFont="1" applyFill="1" applyBorder="1" applyAlignment="1">
      <alignment horizontal="center" vertical="top" wrapText="1"/>
    </xf>
    <xf numFmtId="0" fontId="9" fillId="0" borderId="0" xfId="0" applyFont="1" applyFill="1" applyBorder="1" applyAlignment="1">
      <alignment horizontal="left" vertical="top" wrapText="1"/>
    </xf>
    <xf numFmtId="165" fontId="6" fillId="0" borderId="5" xfId="0" applyNumberFormat="1" applyFont="1" applyFill="1" applyBorder="1" applyAlignment="1">
      <alignment horizontal="center" vertical="top" wrapText="1"/>
    </xf>
    <xf numFmtId="164" fontId="3" fillId="0" borderId="0" xfId="0" applyNumberFormat="1" applyFont="1" applyFill="1" applyBorder="1" applyAlignment="1">
      <alignment vertical="top"/>
    </xf>
    <xf numFmtId="3" fontId="3" fillId="0" borderId="0" xfId="0" applyNumberFormat="1" applyFont="1" applyFill="1" applyBorder="1" applyAlignment="1">
      <alignment horizontal="center" vertical="top"/>
    </xf>
    <xf numFmtId="0" fontId="3" fillId="0" borderId="0" xfId="0" applyFont="1" applyFill="1" applyAlignment="1">
      <alignment horizontal="center" vertical="top"/>
    </xf>
    <xf numFmtId="164" fontId="3" fillId="0" borderId="0" xfId="0" applyNumberFormat="1" applyFont="1" applyFill="1" applyAlignment="1">
      <alignment vertical="top"/>
    </xf>
    <xf numFmtId="3" fontId="3" fillId="0" borderId="0" xfId="0" applyNumberFormat="1" applyFont="1" applyFill="1" applyAlignment="1">
      <alignment horizontal="center" vertical="top"/>
    </xf>
    <xf numFmtId="0" fontId="8" fillId="0" borderId="0" xfId="0" applyFont="1" applyAlignment="1">
      <alignment vertical="top"/>
    </xf>
    <xf numFmtId="164" fontId="10" fillId="0" borderId="2" xfId="0" applyNumberFormat="1" applyFont="1" applyFill="1" applyBorder="1" applyAlignment="1">
      <alignment vertical="top"/>
    </xf>
    <xf numFmtId="0" fontId="10" fillId="0" borderId="2" xfId="0" applyFont="1" applyFill="1" applyBorder="1" applyAlignment="1">
      <alignment vertical="top"/>
    </xf>
    <xf numFmtId="0" fontId="10" fillId="0" borderId="2" xfId="0" applyFont="1" applyFill="1" applyBorder="1" applyAlignment="1">
      <alignment horizontal="center" vertical="top"/>
    </xf>
    <xf numFmtId="0" fontId="0" fillId="0" borderId="6" xfId="0" applyBorder="1" applyAlignment="1">
      <alignment vertical="top"/>
    </xf>
    <xf numFmtId="0" fontId="1" fillId="0" borderId="6" xfId="0" applyFont="1" applyBorder="1" applyAlignment="1">
      <alignment vertical="top" wrapText="1"/>
    </xf>
    <xf numFmtId="165" fontId="1" fillId="0" borderId="6" xfId="0" applyNumberFormat="1" applyFont="1" applyBorder="1" applyAlignment="1">
      <alignment horizontal="center" vertical="top"/>
    </xf>
    <xf numFmtId="165" fontId="0" fillId="0" borderId="0" xfId="0" applyNumberFormat="1" applyAlignment="1">
      <alignment vertical="top"/>
    </xf>
    <xf numFmtId="0" fontId="8" fillId="0" borderId="0" xfId="0" applyFont="1" applyBorder="1" applyAlignment="1">
      <alignment vertical="top"/>
    </xf>
    <xf numFmtId="165" fontId="8" fillId="0" borderId="0" xfId="0" applyNumberFormat="1" applyFont="1" applyBorder="1" applyAlignment="1">
      <alignment horizontal="center" vertical="top"/>
    </xf>
    <xf numFmtId="0" fontId="7" fillId="0" borderId="7" xfId="0" applyFont="1" applyBorder="1" applyAlignment="1">
      <alignment vertical="top"/>
    </xf>
    <xf numFmtId="0" fontId="8" fillId="0" borderId="7" xfId="0" applyFont="1" applyBorder="1" applyAlignment="1">
      <alignment vertical="top"/>
    </xf>
    <xf numFmtId="0" fontId="7" fillId="0" borderId="7" xfId="0" applyFont="1" applyBorder="1" applyAlignment="1">
      <alignment horizontal="center" vertical="top"/>
    </xf>
    <xf numFmtId="0" fontId="0" fillId="0" borderId="0" xfId="0" applyAlignment="1">
      <alignment horizontal="center" vertical="top"/>
    </xf>
    <xf numFmtId="165" fontId="0" fillId="0" borderId="0" xfId="0" applyNumberFormat="1" applyAlignment="1">
      <alignment horizontal="center" vertical="top"/>
    </xf>
    <xf numFmtId="0" fontId="0" fillId="0" borderId="6" xfId="0" applyBorder="1" applyAlignment="1">
      <alignment horizontal="center" vertical="top"/>
    </xf>
    <xf numFmtId="0" fontId="8" fillId="0" borderId="7" xfId="0" applyFont="1" applyBorder="1" applyAlignment="1">
      <alignment horizontal="center" vertical="top"/>
    </xf>
    <xf numFmtId="0" fontId="8" fillId="0" borderId="0" xfId="0" applyFont="1" applyBorder="1" applyAlignment="1">
      <alignment horizontal="center" vertical="top"/>
    </xf>
    <xf numFmtId="3" fontId="0" fillId="0" borderId="0" xfId="0" applyNumberFormat="1" applyAlignment="1">
      <alignment horizontal="center" vertical="top"/>
    </xf>
    <xf numFmtId="0" fontId="0" fillId="2" borderId="0" xfId="0" applyFill="1" applyAlignment="1">
      <alignment horizontal="center" vertical="top"/>
    </xf>
    <xf numFmtId="0" fontId="0" fillId="2" borderId="0" xfId="0" applyFill="1" applyAlignment="1">
      <alignment vertical="top"/>
    </xf>
    <xf numFmtId="0" fontId="1" fillId="2" borderId="0" xfId="0" applyFont="1" applyFill="1" applyAlignment="1">
      <alignment vertical="top" wrapText="1"/>
    </xf>
    <xf numFmtId="3" fontId="0" fillId="2" borderId="0" xfId="0" applyNumberFormat="1" applyFill="1" applyAlignment="1">
      <alignment horizontal="center" vertical="top"/>
    </xf>
    <xf numFmtId="165" fontId="0" fillId="2" borderId="0" xfId="0" applyNumberFormat="1" applyFill="1" applyAlignment="1">
      <alignment horizontal="center" vertical="top"/>
    </xf>
    <xf numFmtId="0" fontId="5" fillId="4" borderId="0" xfId="0" applyFont="1" applyFill="1" applyBorder="1" applyAlignment="1">
      <alignment horizontal="center" vertical="top"/>
    </xf>
    <xf numFmtId="0" fontId="6" fillId="4" borderId="0" xfId="0" applyFont="1" applyFill="1" applyBorder="1" applyAlignment="1">
      <alignment vertical="top"/>
    </xf>
    <xf numFmtId="164" fontId="0" fillId="4" borderId="0" xfId="0" applyNumberFormat="1" applyFont="1" applyFill="1" applyBorder="1" applyAlignment="1">
      <alignment vertical="top"/>
    </xf>
    <xf numFmtId="0" fontId="5" fillId="4" borderId="0" xfId="0" applyFont="1" applyFill="1" applyBorder="1" applyAlignment="1">
      <alignment vertical="top"/>
    </xf>
    <xf numFmtId="165" fontId="5" fillId="4" borderId="0" xfId="0" applyNumberFormat="1" applyFont="1" applyFill="1" applyBorder="1" applyAlignment="1">
      <alignment horizontal="center" vertical="top"/>
    </xf>
    <xf numFmtId="0" fontId="0" fillId="4" borderId="0" xfId="0" applyFill="1" applyAlignment="1">
      <alignment horizontal="center" vertical="top"/>
    </xf>
    <xf numFmtId="0" fontId="0" fillId="4" borderId="0" xfId="0" applyFill="1" applyAlignment="1">
      <alignment vertical="top"/>
    </xf>
    <xf numFmtId="0" fontId="0" fillId="0" borderId="0" xfId="0" applyFill="1" applyAlignment="1">
      <alignment horizontal="center" vertical="top"/>
    </xf>
    <xf numFmtId="0" fontId="1" fillId="0" borderId="0" xfId="0" applyFont="1" applyFill="1" applyAlignment="1">
      <alignment vertical="top" wrapText="1"/>
    </xf>
    <xf numFmtId="0" fontId="0" fillId="0" borderId="0" xfId="0" applyFill="1" applyAlignment="1">
      <alignment vertical="top"/>
    </xf>
    <xf numFmtId="3" fontId="0" fillId="0" borderId="0" xfId="0" applyNumberFormat="1" applyFill="1" applyAlignment="1">
      <alignment horizontal="center" vertical="top"/>
    </xf>
    <xf numFmtId="165" fontId="0" fillId="0" borderId="0" xfId="0" applyNumberFormat="1" applyFill="1" applyAlignment="1">
      <alignment horizontal="center" vertical="top"/>
    </xf>
    <xf numFmtId="165" fontId="12" fillId="5" borderId="0" xfId="0" applyNumberFormat="1" applyFont="1" applyFill="1" applyAlignment="1">
      <alignment vertical="top"/>
    </xf>
    <xf numFmtId="0" fontId="13" fillId="0" borderId="0" xfId="0" applyFont="1" applyFill="1" applyAlignment="1">
      <alignment horizontal="center" vertical="top"/>
    </xf>
    <xf numFmtId="0" fontId="13" fillId="0" borderId="0" xfId="0" applyFont="1" applyFill="1" applyAlignment="1">
      <alignment vertical="top" wrapText="1"/>
    </xf>
    <xf numFmtId="0" fontId="13" fillId="0" borderId="0" xfId="0" applyFont="1" applyFill="1" applyAlignment="1">
      <alignment vertical="top"/>
    </xf>
    <xf numFmtId="3" fontId="13" fillId="0" borderId="0" xfId="0" applyNumberFormat="1" applyFont="1" applyFill="1" applyAlignment="1">
      <alignment horizontal="center" vertical="top"/>
    </xf>
    <xf numFmtId="165" fontId="13" fillId="0" borderId="0" xfId="0" applyNumberFormat="1" applyFont="1" applyFill="1" applyAlignment="1">
      <alignment horizontal="center" vertical="top"/>
    </xf>
    <xf numFmtId="165" fontId="6" fillId="0" borderId="6" xfId="0" applyNumberFormat="1" applyFont="1" applyFill="1" applyBorder="1" applyAlignment="1">
      <alignment horizontal="center" vertical="top"/>
    </xf>
    <xf numFmtId="0" fontId="6" fillId="0" borderId="6" xfId="0" applyFont="1" applyFill="1" applyBorder="1" applyAlignment="1">
      <alignment vertical="top" wrapText="1"/>
    </xf>
    <xf numFmtId="0" fontId="5" fillId="0" borderId="6" xfId="0" applyFont="1" applyFill="1" applyBorder="1" applyAlignment="1">
      <alignment horizontal="center" vertical="top"/>
    </xf>
    <xf numFmtId="0" fontId="5" fillId="0" borderId="6" xfId="0" applyFont="1" applyFill="1" applyBorder="1" applyAlignment="1">
      <alignment vertical="top"/>
    </xf>
    <xf numFmtId="0" fontId="5" fillId="0" borderId="0" xfId="0" applyFont="1" applyFill="1" applyAlignment="1">
      <alignment horizontal="center" vertical="top"/>
    </xf>
    <xf numFmtId="0" fontId="5" fillId="0" borderId="0" xfId="0" applyFont="1" applyFill="1" applyAlignment="1">
      <alignment vertical="top"/>
    </xf>
    <xf numFmtId="0" fontId="8" fillId="0" borderId="0" xfId="0" applyFont="1" applyAlignment="1">
      <alignment horizontal="center" vertical="top"/>
    </xf>
    <xf numFmtId="0" fontId="10" fillId="0" borderId="0" xfId="0" applyFont="1" applyFill="1" applyAlignment="1">
      <alignment horizontal="center" vertical="top"/>
    </xf>
    <xf numFmtId="0" fontId="10" fillId="0" borderId="0" xfId="0" applyFont="1" applyFill="1" applyAlignment="1">
      <alignment vertical="top"/>
    </xf>
    <xf numFmtId="164" fontId="10" fillId="0" borderId="0" xfId="0" applyNumberFormat="1" applyFont="1" applyFill="1" applyAlignment="1">
      <alignment vertical="top"/>
    </xf>
    <xf numFmtId="3" fontId="10" fillId="0" borderId="0" xfId="0" applyNumberFormat="1" applyFont="1" applyFill="1" applyAlignment="1">
      <alignment horizontal="center" vertical="top"/>
    </xf>
    <xf numFmtId="165" fontId="8" fillId="0" borderId="0" xfId="0" applyNumberFormat="1" applyFont="1" applyAlignment="1">
      <alignment horizontal="center" vertical="top"/>
    </xf>
    <xf numFmtId="0" fontId="10" fillId="0" borderId="0" xfId="0" applyFont="1" applyFill="1" applyBorder="1" applyAlignment="1">
      <alignment horizontal="center" vertical="top" wrapText="1"/>
    </xf>
    <xf numFmtId="3" fontId="14" fillId="0" borderId="0" xfId="0" applyNumberFormat="1" applyFont="1" applyFill="1" applyAlignment="1">
      <alignment horizontal="center" vertical="top"/>
    </xf>
    <xf numFmtId="14" fontId="10" fillId="0" borderId="0" xfId="0" applyNumberFormat="1" applyFont="1" applyFill="1" applyBorder="1" applyAlignment="1">
      <alignment horizontal="left" vertical="top" wrapText="1"/>
    </xf>
    <xf numFmtId="164" fontId="10" fillId="0" borderId="0" xfId="0" applyNumberFormat="1" applyFont="1" applyFill="1" applyBorder="1" applyAlignment="1">
      <alignment vertical="top"/>
    </xf>
    <xf numFmtId="0" fontId="10" fillId="0" borderId="0" xfId="0" applyFont="1" applyFill="1" applyBorder="1" applyAlignment="1">
      <alignment vertical="top"/>
    </xf>
    <xf numFmtId="0" fontId="10" fillId="0" borderId="0" xfId="0" applyFont="1" applyFill="1" applyBorder="1" applyAlignment="1">
      <alignment horizontal="center" vertical="top"/>
    </xf>
    <xf numFmtId="165" fontId="9" fillId="0" borderId="0" xfId="0" applyNumberFormat="1" applyFont="1" applyFill="1" applyBorder="1" applyAlignment="1">
      <alignment horizontal="center" vertical="top" wrapText="1"/>
    </xf>
    <xf numFmtId="0" fontId="0" fillId="0" borderId="0" xfId="0" applyFill="1" applyAlignment="1">
      <alignment vertical="top" wrapText="1"/>
    </xf>
    <xf numFmtId="0" fontId="9" fillId="0" borderId="0" xfId="0" applyFont="1" applyFill="1" applyBorder="1" applyAlignment="1">
      <alignment horizontal="right" vertical="top"/>
    </xf>
    <xf numFmtId="165" fontId="9" fillId="0" borderId="4" xfId="0" applyNumberFormat="1" applyFont="1" applyFill="1" applyBorder="1" applyAlignment="1">
      <alignment horizontal="center" vertical="top"/>
    </xf>
    <xf numFmtId="0" fontId="16" fillId="0" borderId="1" xfId="0" applyFont="1" applyFill="1" applyBorder="1" applyAlignment="1">
      <alignment horizontal="center" vertical="top"/>
    </xf>
    <xf numFmtId="0" fontId="2" fillId="0" borderId="6" xfId="0" applyFont="1" applyFill="1" applyBorder="1" applyAlignment="1">
      <alignment horizontal="center" vertical="top"/>
    </xf>
    <xf numFmtId="1" fontId="15" fillId="0" borderId="0" xfId="0" applyNumberFormat="1" applyFont="1" applyFill="1" applyBorder="1" applyAlignment="1">
      <alignment horizontal="left" vertical="top" wrapText="1"/>
    </xf>
    <xf numFmtId="1" fontId="4" fillId="0" borderId="0" xfId="0" applyNumberFormat="1" applyFont="1" applyFill="1" applyBorder="1" applyAlignment="1">
      <alignment horizontal="left" vertical="top" wrapText="1"/>
    </xf>
    <xf numFmtId="1" fontId="9" fillId="0" borderId="0" xfId="0" applyNumberFormat="1" applyFont="1" applyFill="1" applyBorder="1" applyAlignment="1">
      <alignment horizontal="left" vertical="top" wrapText="1"/>
    </xf>
    <xf numFmtId="1" fontId="10" fillId="0" borderId="0" xfId="0" applyNumberFormat="1" applyFont="1" applyFill="1" applyBorder="1" applyAlignment="1">
      <alignment horizontal="left" vertical="top" wrapText="1"/>
    </xf>
    <xf numFmtId="0" fontId="9" fillId="0" borderId="3" xfId="0" applyFont="1" applyFill="1" applyBorder="1" applyAlignment="1">
      <alignment horizontal="right" vertical="top"/>
    </xf>
    <xf numFmtId="165" fontId="9" fillId="3" borderId="4" xfId="0" applyNumberFormat="1" applyFont="1" applyFill="1" applyBorder="1" applyAlignment="1">
      <alignment horizontal="center" vertical="top"/>
    </xf>
    <xf numFmtId="3" fontId="10" fillId="0" borderId="0" xfId="0" applyNumberFormat="1" applyFont="1" applyFill="1" applyAlignment="1">
      <alignment horizontal="center" vertical="top"/>
    </xf>
    <xf numFmtId="3" fontId="5" fillId="0" borderId="0" xfId="0" applyNumberFormat="1" applyFont="1" applyFill="1" applyAlignment="1">
      <alignment horizontal="center" vertical="top"/>
    </xf>
    <xf numFmtId="165" fontId="9" fillId="0" borderId="3" xfId="0" applyNumberFormat="1" applyFont="1" applyFill="1" applyBorder="1" applyAlignment="1">
      <alignment horizontal="center" vertical="top"/>
    </xf>
    <xf numFmtId="165" fontId="9" fillId="0" borderId="0" xfId="0" applyNumberFormat="1" applyFont="1" applyFill="1" applyBorder="1" applyAlignment="1">
      <alignment horizontal="center" vertical="top"/>
    </xf>
  </cellXfs>
  <cellStyles count="3">
    <cellStyle name="Ezres 2" xfId="2"/>
    <cellStyle name="Normál" xfId="0" builtinId="0"/>
    <cellStyle name="Normá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5:L37"/>
  <sheetViews>
    <sheetView tabSelected="1" view="pageBreakPreview" topLeftCell="A4" zoomScale="85" zoomScaleSheetLayoutView="85" workbookViewId="0">
      <selection activeCell="K29" sqref="K29"/>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5" spans="1:9" ht="26.25">
      <c r="A5" s="82" t="s">
        <v>14</v>
      </c>
      <c r="B5" s="82"/>
      <c r="C5" s="82"/>
      <c r="D5" s="82"/>
      <c r="E5" s="82"/>
      <c r="F5" s="82"/>
      <c r="G5" s="82"/>
      <c r="H5" s="82"/>
    </row>
    <row r="6" spans="1:9">
      <c r="A6" s="83"/>
      <c r="B6" s="83"/>
      <c r="C6" s="83"/>
      <c r="D6" s="83"/>
      <c r="E6" s="83"/>
      <c r="F6" s="83"/>
      <c r="G6" s="83"/>
      <c r="H6" s="83"/>
    </row>
    <row r="7" spans="1:9">
      <c r="A7" s="3"/>
      <c r="B7" s="1"/>
      <c r="C7" s="13"/>
      <c r="D7" s="1"/>
      <c r="E7" s="14"/>
      <c r="F7" s="14"/>
      <c r="G7" s="14"/>
      <c r="H7" s="14"/>
    </row>
    <row r="8" spans="1:9">
      <c r="A8" s="15"/>
      <c r="B8" s="2"/>
      <c r="C8" s="16"/>
      <c r="D8" s="2"/>
      <c r="E8" s="17"/>
      <c r="F8" s="17"/>
      <c r="G8" s="17"/>
      <c r="H8" s="17"/>
    </row>
    <row r="9" spans="1:9" ht="44.25" customHeight="1">
      <c r="A9" s="84" t="s">
        <v>26</v>
      </c>
      <c r="B9" s="84"/>
      <c r="C9" s="84"/>
      <c r="D9" s="84"/>
      <c r="E9" s="84"/>
      <c r="F9" s="84"/>
      <c r="G9" s="84"/>
      <c r="H9" s="84"/>
    </row>
    <row r="10" spans="1:9">
      <c r="A10" s="85"/>
      <c r="B10" s="85"/>
      <c r="C10" s="85"/>
      <c r="D10" s="85"/>
      <c r="E10" s="85"/>
      <c r="F10" s="85"/>
      <c r="G10" s="85"/>
      <c r="H10" s="85"/>
    </row>
    <row r="11" spans="1:9">
      <c r="A11" s="85"/>
      <c r="B11" s="85"/>
      <c r="C11" s="85"/>
      <c r="D11" s="85"/>
      <c r="E11" s="85"/>
      <c r="F11" s="85"/>
      <c r="G11" s="85"/>
      <c r="H11" s="85"/>
    </row>
    <row r="12" spans="1:9">
      <c r="A12" s="86"/>
      <c r="B12" s="86"/>
      <c r="C12" s="86"/>
      <c r="D12" s="86"/>
      <c r="E12" s="86"/>
      <c r="F12" s="86"/>
      <c r="G12" s="86"/>
      <c r="H12" s="86"/>
      <c r="I12" s="66"/>
    </row>
    <row r="13" spans="1:9">
      <c r="A13" s="87"/>
      <c r="B13" s="87"/>
      <c r="C13" s="87"/>
      <c r="D13" s="87"/>
      <c r="E13" s="87"/>
      <c r="F13" s="87"/>
      <c r="G13" s="87"/>
      <c r="H13" s="87"/>
      <c r="I13" s="66"/>
    </row>
    <row r="14" spans="1:9">
      <c r="A14" s="86"/>
      <c r="B14" s="86"/>
      <c r="C14" s="86"/>
      <c r="D14" s="86"/>
      <c r="E14" s="86"/>
      <c r="F14" s="86"/>
      <c r="G14" s="86"/>
      <c r="H14" s="86"/>
      <c r="I14" s="66"/>
    </row>
    <row r="15" spans="1:9">
      <c r="A15" s="87"/>
      <c r="B15" s="87"/>
      <c r="C15" s="87"/>
      <c r="D15" s="87"/>
      <c r="E15" s="87"/>
      <c r="F15" s="87"/>
      <c r="G15" s="87"/>
      <c r="H15" s="87"/>
      <c r="I15" s="66"/>
    </row>
    <row r="16" spans="1:9">
      <c r="A16" s="67"/>
      <c r="B16" s="68"/>
      <c r="C16" s="69"/>
      <c r="D16" s="68"/>
      <c r="E16" s="70"/>
      <c r="F16" s="70"/>
      <c r="G16" s="70"/>
      <c r="H16" s="70"/>
      <c r="I16" s="66"/>
    </row>
    <row r="17" spans="1:12">
      <c r="A17" s="66"/>
      <c r="B17" s="26"/>
      <c r="C17" s="26"/>
      <c r="D17" s="26"/>
      <c r="E17" s="35"/>
      <c r="F17" s="35"/>
      <c r="G17" s="35"/>
      <c r="H17" s="35"/>
      <c r="I17" s="66"/>
    </row>
    <row r="18" spans="1:12" ht="15.75" thickBot="1">
      <c r="A18" s="66"/>
      <c r="B18" s="28" t="s">
        <v>0</v>
      </c>
      <c r="C18" s="29"/>
      <c r="D18" s="29"/>
      <c r="E18" s="34"/>
      <c r="F18" s="34"/>
      <c r="G18" s="30" t="s">
        <v>12</v>
      </c>
      <c r="H18" s="30" t="s">
        <v>13</v>
      </c>
      <c r="I18" s="66"/>
    </row>
    <row r="19" spans="1:12">
      <c r="A19" s="66"/>
      <c r="B19" s="26" t="str">
        <f>'Homlokzat hajó'!B1</f>
        <v>Homlokzat hajó</v>
      </c>
      <c r="C19" s="26"/>
      <c r="D19" s="26"/>
      <c r="E19" s="35"/>
      <c r="F19" s="35"/>
      <c r="G19" s="27">
        <f>'Homlokzat hajó'!G34</f>
        <v>0</v>
      </c>
      <c r="H19" s="27">
        <f>'Homlokzat hajó'!H34</f>
        <v>0</v>
      </c>
      <c r="I19" s="71">
        <f t="shared" ref="I19:I24" si="0">SUM(G19:H19)</f>
        <v>0</v>
      </c>
    </row>
    <row r="20" spans="1:12">
      <c r="A20" s="66"/>
      <c r="B20" s="26" t="str">
        <f>Nyílászárók!B1</f>
        <v>Nyílászárók cseréje (torony nélkül)</v>
      </c>
      <c r="C20" s="26"/>
      <c r="D20" s="26"/>
      <c r="E20" s="35"/>
      <c r="F20" s="35"/>
      <c r="G20" s="27">
        <f>Nyílászárók!G7</f>
        <v>0</v>
      </c>
      <c r="H20" s="27">
        <f>Nyílászárók!H7</f>
        <v>0</v>
      </c>
      <c r="I20" s="71">
        <f>SUM(G20:H20)</f>
        <v>0</v>
      </c>
    </row>
    <row r="21" spans="1:12">
      <c r="A21" s="66"/>
      <c r="B21" s="26" t="str">
        <f>Talajnedv.ell.sz.!B1</f>
        <v>Talajnedvesség elleni szigetelés</v>
      </c>
      <c r="C21" s="26"/>
      <c r="D21" s="26"/>
      <c r="E21" s="35"/>
      <c r="F21" s="35"/>
      <c r="G21" s="27">
        <f>Talajnedv.ell.sz.!G7</f>
        <v>0</v>
      </c>
      <c r="H21" s="27">
        <f>Talajnedv.ell.sz.!H7</f>
        <v>0</v>
      </c>
      <c r="I21" s="71">
        <f t="shared" si="0"/>
        <v>0</v>
      </c>
    </row>
    <row r="22" spans="1:12">
      <c r="A22" s="66"/>
      <c r="B22" s="26" t="str">
        <f>Vízelvezetés!B1</f>
        <v>Vízelvezetés</v>
      </c>
      <c r="C22" s="26"/>
      <c r="D22" s="26"/>
      <c r="E22" s="35"/>
      <c r="F22" s="35"/>
      <c r="G22" s="27">
        <f>Vízelvezetés!G10</f>
        <v>0</v>
      </c>
      <c r="H22" s="27">
        <f>Vízelvezetés!H10</f>
        <v>0</v>
      </c>
      <c r="I22" s="71">
        <f t="shared" si="0"/>
        <v>0</v>
      </c>
    </row>
    <row r="23" spans="1:12">
      <c r="A23" s="66"/>
      <c r="B23" s="26" t="str">
        <f>Infrastruktúra!B1</f>
        <v>Infrastruktúra</v>
      </c>
      <c r="C23" s="26"/>
      <c r="D23" s="26"/>
      <c r="E23" s="35"/>
      <c r="F23" s="35"/>
      <c r="G23" s="27">
        <f>Infrastruktúra!G15</f>
        <v>0</v>
      </c>
      <c r="H23" s="27">
        <f>Infrastruktúra!H15</f>
        <v>0</v>
      </c>
      <c r="I23" s="71">
        <f t="shared" si="0"/>
        <v>0</v>
      </c>
    </row>
    <row r="24" spans="1:12" ht="15.75" thickBot="1">
      <c r="A24" s="66"/>
      <c r="B24" s="26" t="str">
        <f>'Belső lábazat'!B1</f>
        <v>Belső lábazat</v>
      </c>
      <c r="C24" s="26"/>
      <c r="D24" s="26"/>
      <c r="E24" s="35"/>
      <c r="F24" s="35"/>
      <c r="G24" s="27">
        <f>'Belső lábazat'!G16</f>
        <v>0</v>
      </c>
      <c r="H24" s="27">
        <f>'Belső lábazat'!H16</f>
        <v>0</v>
      </c>
      <c r="I24" s="71">
        <f t="shared" si="0"/>
        <v>0</v>
      </c>
    </row>
    <row r="25" spans="1:12">
      <c r="A25" s="66"/>
      <c r="B25" s="9" t="s">
        <v>0</v>
      </c>
      <c r="C25" s="19"/>
      <c r="D25" s="20"/>
      <c r="E25" s="21"/>
      <c r="F25" s="21"/>
      <c r="G25" s="10">
        <f>SUM(G19:G24)</f>
        <v>0</v>
      </c>
      <c r="H25" s="10">
        <f>SUM(H19:H24)</f>
        <v>0</v>
      </c>
      <c r="I25" s="71"/>
    </row>
    <row r="26" spans="1:12">
      <c r="A26" s="66"/>
      <c r="B26" s="11"/>
      <c r="C26" s="18"/>
      <c r="D26" s="88" t="s">
        <v>1</v>
      </c>
      <c r="E26" s="88"/>
      <c r="F26" s="88"/>
      <c r="G26" s="89">
        <f>G25+H25</f>
        <v>0</v>
      </c>
      <c r="H26" s="89"/>
      <c r="I26" s="71"/>
      <c r="J26" s="54"/>
    </row>
    <row r="27" spans="1:12">
      <c r="A27" s="66"/>
      <c r="B27" s="11"/>
      <c r="C27" s="18"/>
      <c r="D27" s="80" t="s">
        <v>2</v>
      </c>
      <c r="E27" s="80"/>
      <c r="F27" s="80"/>
      <c r="G27" s="81">
        <f>ROUND((G26*0.27),0)</f>
        <v>0</v>
      </c>
      <c r="H27" s="81"/>
      <c r="I27" s="71"/>
    </row>
    <row r="28" spans="1:12">
      <c r="A28" s="66"/>
      <c r="B28" s="11"/>
      <c r="C28" s="18"/>
      <c r="D28" s="80" t="s">
        <v>3</v>
      </c>
      <c r="E28" s="80"/>
      <c r="F28" s="80"/>
      <c r="G28" s="92">
        <f>ROUND((G26+G27),0)</f>
        <v>0</v>
      </c>
      <c r="H28" s="92"/>
      <c r="I28" s="71"/>
    </row>
    <row r="29" spans="1:12" ht="15.75" thickBot="1">
      <c r="A29" s="66"/>
      <c r="B29" s="26"/>
      <c r="C29" s="26"/>
      <c r="D29" s="26"/>
      <c r="E29" s="35"/>
      <c r="F29" s="35"/>
      <c r="G29" s="27"/>
      <c r="H29" s="27"/>
      <c r="I29" s="66"/>
      <c r="L29" s="25"/>
    </row>
    <row r="30" spans="1:12">
      <c r="A30" s="72"/>
      <c r="B30" s="9"/>
      <c r="C30" s="19"/>
      <c r="D30" s="20"/>
      <c r="E30" s="21"/>
      <c r="F30" s="21"/>
      <c r="G30" s="10"/>
      <c r="H30" s="10"/>
      <c r="I30" s="71"/>
      <c r="J30" s="32"/>
    </row>
    <row r="31" spans="1:12">
      <c r="A31" s="72"/>
      <c r="B31" s="11"/>
      <c r="C31" s="18"/>
      <c r="D31" s="80"/>
      <c r="E31" s="80"/>
      <c r="F31" s="80"/>
      <c r="G31" s="93"/>
      <c r="H31" s="93"/>
      <c r="I31" s="66"/>
      <c r="J31" s="31"/>
    </row>
    <row r="32" spans="1:12">
      <c r="A32" s="72"/>
      <c r="B32" s="11"/>
      <c r="C32" s="18"/>
      <c r="D32" s="80"/>
      <c r="E32" s="80"/>
      <c r="F32" s="80"/>
      <c r="G32" s="93"/>
      <c r="H32" s="93"/>
      <c r="I32" s="66"/>
      <c r="K32" s="25"/>
    </row>
    <row r="33" spans="1:9">
      <c r="A33" s="67"/>
      <c r="B33" s="68"/>
      <c r="C33" s="69"/>
      <c r="D33" s="68"/>
      <c r="E33" s="66"/>
      <c r="F33" s="66"/>
      <c r="G33" s="66"/>
      <c r="H33" s="73"/>
      <c r="I33" s="66"/>
    </row>
    <row r="34" spans="1:9">
      <c r="A34" s="72"/>
      <c r="B34" s="74">
        <v>43141</v>
      </c>
      <c r="C34" s="75"/>
      <c r="D34" s="76"/>
      <c r="E34" s="77"/>
      <c r="F34" s="77"/>
      <c r="G34" s="78"/>
      <c r="H34" s="78"/>
      <c r="I34" s="66"/>
    </row>
    <row r="35" spans="1:9">
      <c r="A35" s="66"/>
      <c r="B35" s="18"/>
      <c r="C35" s="18"/>
      <c r="D35" s="18"/>
      <c r="E35" s="90"/>
      <c r="F35" s="90"/>
      <c r="G35" s="90"/>
      <c r="H35" s="66"/>
      <c r="I35" s="66"/>
    </row>
    <row r="36" spans="1:9">
      <c r="E36" s="91"/>
      <c r="F36" s="91"/>
      <c r="G36" s="91"/>
    </row>
    <row r="37" spans="1:9">
      <c r="E37" s="91"/>
      <c r="F37" s="91"/>
      <c r="G37" s="91"/>
    </row>
  </sheetData>
  <mergeCells count="22">
    <mergeCell ref="E35:G35"/>
    <mergeCell ref="E36:G36"/>
    <mergeCell ref="E37:G37"/>
    <mergeCell ref="D28:F28"/>
    <mergeCell ref="G28:H28"/>
    <mergeCell ref="D31:F31"/>
    <mergeCell ref="G31:H31"/>
    <mergeCell ref="D32:F32"/>
    <mergeCell ref="G32:H32"/>
    <mergeCell ref="D27:F27"/>
    <mergeCell ref="G27:H27"/>
    <mergeCell ref="A5:H5"/>
    <mergeCell ref="A6:H6"/>
    <mergeCell ref="A9:H9"/>
    <mergeCell ref="A10:H10"/>
    <mergeCell ref="A11:H11"/>
    <mergeCell ref="A12:H12"/>
    <mergeCell ref="A13:H13"/>
    <mergeCell ref="A14:H14"/>
    <mergeCell ref="A15:H15"/>
    <mergeCell ref="D26:F26"/>
    <mergeCell ref="G26:H26"/>
  </mergeCells>
  <pageMargins left="0.7" right="0.7" top="0.75" bottom="0.75" header="0.3" footer="0.3"/>
  <pageSetup paperSize="9" scale="75" orientation="portrait" horizontalDpi="4294967293"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dimension ref="A1:J34"/>
  <sheetViews>
    <sheetView view="pageBreakPreview" topLeftCell="A32" zoomScale="85" zoomScaleSheetLayoutView="85" workbookViewId="0">
      <selection activeCell="E21" sqref="E21:F32"/>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27</v>
      </c>
      <c r="C1" s="44"/>
      <c r="D1" s="45"/>
      <c r="E1" s="42"/>
      <c r="F1" s="42"/>
      <c r="G1" s="46"/>
      <c r="H1" s="46"/>
      <c r="I1" s="47"/>
    </row>
    <row r="2" spans="1:10" ht="30">
      <c r="A2" s="4" t="s">
        <v>4</v>
      </c>
      <c r="B2" s="5" t="s">
        <v>5</v>
      </c>
      <c r="C2" s="6" t="s">
        <v>6</v>
      </c>
      <c r="D2" s="5" t="s">
        <v>7</v>
      </c>
      <c r="E2" s="4" t="s">
        <v>8</v>
      </c>
      <c r="F2" s="4" t="s">
        <v>9</v>
      </c>
      <c r="G2" s="12" t="s">
        <v>10</v>
      </c>
      <c r="H2" s="12" t="s">
        <v>11</v>
      </c>
    </row>
    <row r="3" spans="1:10" ht="225">
      <c r="A3" s="31">
        <v>1</v>
      </c>
      <c r="B3" s="7" t="s">
        <v>36</v>
      </c>
      <c r="C3" s="8">
        <v>1256</v>
      </c>
      <c r="D3" s="8" t="s">
        <v>16</v>
      </c>
      <c r="E3" s="36"/>
      <c r="F3" s="36"/>
      <c r="G3" s="32">
        <f t="shared" ref="G3:H5" si="0">ROUND($C3*E3,0)</f>
        <v>0</v>
      </c>
      <c r="H3" s="32">
        <f t="shared" si="0"/>
        <v>0</v>
      </c>
      <c r="J3" s="7"/>
    </row>
    <row r="4" spans="1:10" ht="105">
      <c r="A4" s="31">
        <v>2</v>
      </c>
      <c r="B4" s="7" t="s">
        <v>37</v>
      </c>
      <c r="C4" s="8">
        <v>1256</v>
      </c>
      <c r="D4" s="8" t="s">
        <v>16</v>
      </c>
      <c r="E4" s="36"/>
      <c r="F4" s="36"/>
      <c r="G4" s="32">
        <f t="shared" si="0"/>
        <v>0</v>
      </c>
      <c r="H4" s="32">
        <f t="shared" si="0"/>
        <v>0</v>
      </c>
      <c r="J4" s="7"/>
    </row>
    <row r="5" spans="1:10" ht="120">
      <c r="A5" s="31">
        <v>3</v>
      </c>
      <c r="B5" s="7" t="s">
        <v>38</v>
      </c>
      <c r="C5" s="8">
        <v>4</v>
      </c>
      <c r="D5" s="8" t="s">
        <v>17</v>
      </c>
      <c r="E5" s="36"/>
      <c r="F5" s="36"/>
      <c r="G5" s="32">
        <f t="shared" si="0"/>
        <v>0</v>
      </c>
      <c r="H5" s="32">
        <f t="shared" si="0"/>
        <v>0</v>
      </c>
      <c r="J5" s="7"/>
    </row>
    <row r="6" spans="1:10">
      <c r="B6" s="7"/>
      <c r="E6" s="36"/>
      <c r="F6" s="36"/>
      <c r="G6" s="32"/>
      <c r="H6" s="32"/>
    </row>
    <row r="7" spans="1:10" s="38" customFormat="1">
      <c r="A7" s="37"/>
      <c r="B7" s="39" t="s">
        <v>20</v>
      </c>
      <c r="E7" s="40"/>
      <c r="F7" s="40"/>
      <c r="G7" s="41"/>
      <c r="H7" s="41"/>
      <c r="I7" s="37"/>
    </row>
    <row r="8" spans="1:10" s="51" customFormat="1">
      <c r="A8" s="49"/>
      <c r="B8" s="50"/>
      <c r="E8" s="52"/>
      <c r="F8" s="52"/>
      <c r="G8" s="53"/>
      <c r="H8" s="53"/>
      <c r="I8" s="49"/>
    </row>
    <row r="9" spans="1:10" ht="105">
      <c r="A9" s="8"/>
      <c r="B9" s="7" t="s">
        <v>39</v>
      </c>
      <c r="C9" s="8">
        <v>161</v>
      </c>
      <c r="D9" s="8" t="s">
        <v>16</v>
      </c>
      <c r="E9" s="8"/>
      <c r="F9" s="8"/>
      <c r="G9" s="25">
        <f>C9*E9</f>
        <v>0</v>
      </c>
      <c r="H9" s="25">
        <f>C9*F9</f>
        <v>0</v>
      </c>
      <c r="I9" s="8"/>
    </row>
    <row r="10" spans="1:10" ht="90">
      <c r="A10" s="8"/>
      <c r="B10" s="7" t="s">
        <v>40</v>
      </c>
      <c r="C10" s="8">
        <f>C9</f>
        <v>161</v>
      </c>
      <c r="D10" s="8" t="s">
        <v>16</v>
      </c>
      <c r="E10" s="8"/>
      <c r="F10" s="8"/>
      <c r="G10" s="25">
        <f t="shared" ref="G10:G17" si="1">C10*E10</f>
        <v>0</v>
      </c>
      <c r="H10" s="25">
        <f t="shared" ref="H10:H17" si="2">C10*F10</f>
        <v>0</v>
      </c>
      <c r="I10" s="8"/>
    </row>
    <row r="11" spans="1:10" ht="120">
      <c r="A11" s="8"/>
      <c r="B11" s="7" t="s">
        <v>41</v>
      </c>
      <c r="C11" s="8">
        <f>C9</f>
        <v>161</v>
      </c>
      <c r="D11" s="8" t="s">
        <v>16</v>
      </c>
      <c r="E11" s="8"/>
      <c r="F11" s="8"/>
      <c r="G11" s="25">
        <f t="shared" si="1"/>
        <v>0</v>
      </c>
      <c r="H11" s="25">
        <f t="shared" si="2"/>
        <v>0</v>
      </c>
      <c r="I11" s="8"/>
    </row>
    <row r="12" spans="1:10" ht="165">
      <c r="A12" s="8"/>
      <c r="B12" s="7" t="s">
        <v>42</v>
      </c>
      <c r="C12" s="8">
        <f>C9</f>
        <v>161</v>
      </c>
      <c r="D12" s="8" t="s">
        <v>16</v>
      </c>
      <c r="E12" s="8"/>
      <c r="F12" s="8"/>
      <c r="G12" s="25">
        <f t="shared" si="1"/>
        <v>0</v>
      </c>
      <c r="H12" s="25">
        <f t="shared" si="2"/>
        <v>0</v>
      </c>
      <c r="I12" s="8"/>
    </row>
    <row r="13" spans="1:10" ht="135">
      <c r="A13" s="8"/>
      <c r="B13" s="7" t="s">
        <v>43</v>
      </c>
      <c r="C13" s="8">
        <f>C9</f>
        <v>161</v>
      </c>
      <c r="D13" s="8" t="s">
        <v>16</v>
      </c>
      <c r="E13" s="8"/>
      <c r="F13" s="8"/>
      <c r="G13" s="25">
        <f t="shared" si="1"/>
        <v>0</v>
      </c>
      <c r="H13" s="25">
        <f t="shared" si="2"/>
        <v>0</v>
      </c>
      <c r="I13" s="8"/>
    </row>
    <row r="14" spans="1:10" ht="180">
      <c r="A14" s="8"/>
      <c r="B14" s="7" t="s">
        <v>44</v>
      </c>
      <c r="C14" s="8">
        <f>C9</f>
        <v>161</v>
      </c>
      <c r="D14" s="8" t="s">
        <v>16</v>
      </c>
      <c r="E14" s="8"/>
      <c r="F14" s="8"/>
      <c r="G14" s="25">
        <f t="shared" si="1"/>
        <v>0</v>
      </c>
      <c r="H14" s="25">
        <f t="shared" si="2"/>
        <v>0</v>
      </c>
      <c r="I14" s="8"/>
    </row>
    <row r="15" spans="1:10" ht="195">
      <c r="A15" s="8"/>
      <c r="B15" s="7" t="s">
        <v>45</v>
      </c>
      <c r="C15" s="8">
        <f>C14</f>
        <v>161</v>
      </c>
      <c r="E15" s="8"/>
      <c r="F15" s="8"/>
      <c r="G15" s="25">
        <f t="shared" si="1"/>
        <v>0</v>
      </c>
      <c r="H15" s="25">
        <f t="shared" si="2"/>
        <v>0</v>
      </c>
      <c r="I15" s="8"/>
    </row>
    <row r="16" spans="1:10" ht="120">
      <c r="A16" s="8"/>
      <c r="B16" s="7" t="s">
        <v>46</v>
      </c>
      <c r="C16" s="8">
        <f>C15</f>
        <v>161</v>
      </c>
      <c r="E16" s="8"/>
      <c r="F16" s="8"/>
      <c r="G16" s="25">
        <f t="shared" si="1"/>
        <v>0</v>
      </c>
      <c r="H16" s="25">
        <f t="shared" si="2"/>
        <v>0</v>
      </c>
      <c r="I16" s="8"/>
    </row>
    <row r="17" spans="1:9" ht="225">
      <c r="A17" s="8"/>
      <c r="B17" s="7" t="s">
        <v>47</v>
      </c>
      <c r="C17" s="8">
        <f>C16</f>
        <v>161</v>
      </c>
      <c r="E17" s="8"/>
      <c r="F17" s="8"/>
      <c r="G17" s="25">
        <f t="shared" si="1"/>
        <v>0</v>
      </c>
      <c r="H17" s="25">
        <f t="shared" si="2"/>
        <v>0</v>
      </c>
      <c r="I17" s="8"/>
    </row>
    <row r="18" spans="1:9">
      <c r="A18" s="8"/>
      <c r="E18" s="8"/>
      <c r="F18" s="8"/>
      <c r="G18" s="8"/>
      <c r="H18" s="8"/>
      <c r="I18" s="8"/>
    </row>
    <row r="19" spans="1:9" s="38" customFormat="1">
      <c r="B19" s="38" t="s">
        <v>21</v>
      </c>
    </row>
    <row r="20" spans="1:9">
      <c r="A20" s="8"/>
      <c r="E20" s="8"/>
      <c r="F20" s="8"/>
      <c r="G20" s="8"/>
      <c r="H20" s="8"/>
      <c r="I20" s="8"/>
    </row>
    <row r="21" spans="1:9" ht="105">
      <c r="A21" s="8"/>
      <c r="B21" s="7" t="s">
        <v>48</v>
      </c>
      <c r="C21" s="8">
        <v>1095</v>
      </c>
      <c r="D21" s="8" t="s">
        <v>16</v>
      </c>
      <c r="E21" s="8"/>
      <c r="F21" s="8"/>
      <c r="G21" s="25">
        <f t="shared" ref="G21:G32" si="3">C21*E21</f>
        <v>0</v>
      </c>
      <c r="H21" s="25">
        <f t="shared" ref="H21:H32" si="4">C21*F21</f>
        <v>0</v>
      </c>
      <c r="I21" s="8"/>
    </row>
    <row r="22" spans="1:9" ht="90">
      <c r="A22" s="8"/>
      <c r="B22" s="7" t="s">
        <v>40</v>
      </c>
      <c r="C22" s="8">
        <f t="shared" ref="C22:C29" si="5">C21</f>
        <v>1095</v>
      </c>
      <c r="D22" s="8" t="s">
        <v>16</v>
      </c>
      <c r="E22" s="8"/>
      <c r="F22" s="8"/>
      <c r="G22" s="25">
        <f t="shared" si="3"/>
        <v>0</v>
      </c>
      <c r="H22" s="25">
        <f t="shared" si="4"/>
        <v>0</v>
      </c>
      <c r="I22" s="8"/>
    </row>
    <row r="23" spans="1:9" ht="120">
      <c r="A23" s="8"/>
      <c r="B23" s="7" t="s">
        <v>41</v>
      </c>
      <c r="C23" s="8">
        <f t="shared" si="5"/>
        <v>1095</v>
      </c>
      <c r="D23" s="8" t="s">
        <v>16</v>
      </c>
      <c r="E23" s="8"/>
      <c r="F23" s="8"/>
      <c r="G23" s="25">
        <f t="shared" si="3"/>
        <v>0</v>
      </c>
      <c r="H23" s="25">
        <f t="shared" si="4"/>
        <v>0</v>
      </c>
      <c r="I23" s="8"/>
    </row>
    <row r="24" spans="1:9" ht="180">
      <c r="A24" s="8"/>
      <c r="B24" s="7" t="s">
        <v>49</v>
      </c>
      <c r="C24" s="8">
        <f t="shared" si="5"/>
        <v>1095</v>
      </c>
      <c r="D24" s="8" t="s">
        <v>16</v>
      </c>
      <c r="E24" s="8"/>
      <c r="F24" s="8"/>
      <c r="G24" s="25">
        <f t="shared" si="3"/>
        <v>0</v>
      </c>
      <c r="H24" s="25">
        <f t="shared" si="4"/>
        <v>0</v>
      </c>
      <c r="I24" s="8"/>
    </row>
    <row r="25" spans="1:9" ht="135">
      <c r="A25" s="8"/>
      <c r="B25" s="7" t="s">
        <v>43</v>
      </c>
      <c r="C25" s="8">
        <f t="shared" si="5"/>
        <v>1095</v>
      </c>
      <c r="D25" s="8" t="s">
        <v>16</v>
      </c>
      <c r="E25" s="8"/>
      <c r="F25" s="8"/>
      <c r="G25" s="25">
        <f t="shared" si="3"/>
        <v>0</v>
      </c>
      <c r="H25" s="25">
        <f t="shared" si="4"/>
        <v>0</v>
      </c>
      <c r="I25" s="8"/>
    </row>
    <row r="26" spans="1:9" ht="180">
      <c r="A26" s="8"/>
      <c r="B26" s="7" t="s">
        <v>50</v>
      </c>
      <c r="C26" s="8">
        <f t="shared" si="5"/>
        <v>1095</v>
      </c>
      <c r="D26" s="8" t="s">
        <v>16</v>
      </c>
      <c r="E26" s="8"/>
      <c r="F26" s="8"/>
      <c r="G26" s="25">
        <f t="shared" si="3"/>
        <v>0</v>
      </c>
      <c r="H26" s="25">
        <f t="shared" si="4"/>
        <v>0</v>
      </c>
      <c r="I26" s="8"/>
    </row>
    <row r="27" spans="1:9" ht="180">
      <c r="A27" s="8"/>
      <c r="B27" s="7" t="s">
        <v>51</v>
      </c>
      <c r="C27" s="8">
        <f t="shared" si="5"/>
        <v>1095</v>
      </c>
      <c r="D27" s="8" t="s">
        <v>16</v>
      </c>
      <c r="E27" s="8"/>
      <c r="F27" s="8"/>
      <c r="G27" s="25">
        <f t="shared" si="3"/>
        <v>0</v>
      </c>
      <c r="H27" s="25">
        <f t="shared" si="4"/>
        <v>0</v>
      </c>
      <c r="I27" s="8"/>
    </row>
    <row r="28" spans="1:9" ht="120">
      <c r="A28" s="8"/>
      <c r="B28" s="7" t="s">
        <v>46</v>
      </c>
      <c r="C28" s="8">
        <f t="shared" si="5"/>
        <v>1095</v>
      </c>
      <c r="D28" s="8" t="s">
        <v>16</v>
      </c>
      <c r="E28" s="8"/>
      <c r="F28" s="8"/>
      <c r="G28" s="25">
        <f t="shared" si="3"/>
        <v>0</v>
      </c>
      <c r="H28" s="25">
        <f t="shared" si="4"/>
        <v>0</v>
      </c>
      <c r="I28" s="8"/>
    </row>
    <row r="29" spans="1:9" ht="225">
      <c r="A29" s="8"/>
      <c r="B29" s="7" t="s">
        <v>47</v>
      </c>
      <c r="C29" s="8">
        <f t="shared" si="5"/>
        <v>1095</v>
      </c>
      <c r="D29" s="8" t="s">
        <v>16</v>
      </c>
      <c r="E29" s="8"/>
      <c r="F29" s="8"/>
      <c r="G29" s="25">
        <f t="shared" si="3"/>
        <v>0</v>
      </c>
      <c r="H29" s="25">
        <f t="shared" si="4"/>
        <v>0</v>
      </c>
      <c r="I29" s="8"/>
    </row>
    <row r="30" spans="1:9" ht="150">
      <c r="A30" s="31">
        <v>10</v>
      </c>
      <c r="B30" s="7" t="s">
        <v>52</v>
      </c>
      <c r="C30" s="8">
        <v>420</v>
      </c>
      <c r="D30" s="8" t="s">
        <v>18</v>
      </c>
      <c r="E30" s="8"/>
      <c r="F30" s="8"/>
      <c r="G30" s="25">
        <f t="shared" si="3"/>
        <v>0</v>
      </c>
      <c r="H30" s="25">
        <f t="shared" si="4"/>
        <v>0</v>
      </c>
    </row>
    <row r="31" spans="1:9" ht="135">
      <c r="A31" s="31">
        <v>11</v>
      </c>
      <c r="B31" s="7" t="s">
        <v>53</v>
      </c>
      <c r="C31" s="8">
        <v>287</v>
      </c>
      <c r="D31" s="8" t="s">
        <v>18</v>
      </c>
      <c r="E31" s="8"/>
      <c r="F31" s="8"/>
      <c r="G31" s="25">
        <f t="shared" si="3"/>
        <v>0</v>
      </c>
      <c r="H31" s="25">
        <f t="shared" si="4"/>
        <v>0</v>
      </c>
    </row>
    <row r="32" spans="1:9" ht="180">
      <c r="A32" s="31">
        <v>15</v>
      </c>
      <c r="B32" s="7" t="s">
        <v>54</v>
      </c>
      <c r="C32" s="8">
        <v>318</v>
      </c>
      <c r="D32" s="8" t="s">
        <v>18</v>
      </c>
      <c r="E32" s="8"/>
      <c r="F32" s="8"/>
      <c r="G32" s="25">
        <f t="shared" si="3"/>
        <v>0</v>
      </c>
      <c r="H32" s="25">
        <f t="shared" si="4"/>
        <v>0</v>
      </c>
    </row>
    <row r="33" spans="1:8">
      <c r="B33" s="7"/>
      <c r="E33" s="36"/>
      <c r="F33" s="36"/>
      <c r="G33" s="32"/>
      <c r="H33" s="32"/>
    </row>
    <row r="34" spans="1:8">
      <c r="A34" s="33"/>
      <c r="B34" s="23" t="s">
        <v>15</v>
      </c>
      <c r="C34" s="22"/>
      <c r="D34" s="22"/>
      <c r="E34" s="33"/>
      <c r="F34" s="33"/>
      <c r="G34" s="24">
        <f>SUM(G3:G33)</f>
        <v>0</v>
      </c>
      <c r="H34" s="24">
        <f>SUM(H3:H33)</f>
        <v>0</v>
      </c>
    </row>
  </sheetData>
  <pageMargins left="0.7" right="0.7" top="0.75" bottom="0.75" header="0.3" footer="0.3"/>
  <pageSetup paperSize="9" scale="75" orientation="portrait" horizontalDpi="4294967293"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dimension ref="A1:J7"/>
  <sheetViews>
    <sheetView view="pageBreakPreview" zoomScaleSheetLayoutView="100" workbookViewId="0">
      <selection activeCell="E3" sqref="E3:F5"/>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3.85546875" style="3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24</v>
      </c>
      <c r="C1" s="44"/>
      <c r="D1" s="45"/>
      <c r="E1" s="42"/>
      <c r="F1" s="42"/>
      <c r="G1" s="46"/>
      <c r="H1" s="46"/>
      <c r="I1" s="47"/>
    </row>
    <row r="2" spans="1:10" ht="30">
      <c r="A2" s="4" t="s">
        <v>4</v>
      </c>
      <c r="B2" s="5" t="s">
        <v>5</v>
      </c>
      <c r="C2" s="6" t="s">
        <v>6</v>
      </c>
      <c r="D2" s="5" t="s">
        <v>7</v>
      </c>
      <c r="E2" s="4" t="s">
        <v>8</v>
      </c>
      <c r="F2" s="4" t="s">
        <v>9</v>
      </c>
      <c r="G2" s="12" t="s">
        <v>10</v>
      </c>
      <c r="H2" s="12" t="s">
        <v>11</v>
      </c>
    </row>
    <row r="3" spans="1:10" ht="240">
      <c r="B3" s="7" t="s">
        <v>56</v>
      </c>
      <c r="C3" s="8">
        <v>160</v>
      </c>
      <c r="D3" s="8" t="s">
        <v>16</v>
      </c>
      <c r="E3" s="36"/>
      <c r="F3" s="36"/>
      <c r="G3" s="32">
        <f t="shared" ref="G3:H3" si="0">ROUND($C3*E3,0)</f>
        <v>0</v>
      </c>
      <c r="H3" s="32">
        <f t="shared" si="0"/>
        <v>0</v>
      </c>
      <c r="J3" s="7"/>
    </row>
    <row r="4" spans="1:10" ht="240">
      <c r="B4" s="7" t="s">
        <v>57</v>
      </c>
      <c r="C4" s="8">
        <v>21</v>
      </c>
      <c r="D4" s="8" t="s">
        <v>16</v>
      </c>
      <c r="E4" s="36"/>
      <c r="F4" s="36"/>
      <c r="G4" s="32">
        <f t="shared" ref="G4" si="1">ROUND($C4*E4,0)</f>
        <v>0</v>
      </c>
      <c r="H4" s="32">
        <f t="shared" ref="H4" si="2">ROUND($C4*F4,0)</f>
        <v>0</v>
      </c>
      <c r="J4" s="7"/>
    </row>
    <row r="5" spans="1:10" ht="210">
      <c r="B5" s="7" t="s">
        <v>58</v>
      </c>
      <c r="C5" s="8">
        <v>78</v>
      </c>
      <c r="D5" s="8" t="s">
        <v>16</v>
      </c>
      <c r="E5" s="36"/>
      <c r="F5" s="36"/>
      <c r="G5" s="32">
        <f t="shared" ref="G5" si="3">ROUND($C5*E5,0)</f>
        <v>0</v>
      </c>
      <c r="H5" s="32">
        <f t="shared" ref="H5" si="4">ROUND($C5*F5,0)</f>
        <v>0</v>
      </c>
      <c r="J5" s="7"/>
    </row>
    <row r="6" spans="1:10">
      <c r="B6" s="7"/>
      <c r="E6" s="36"/>
      <c r="F6" s="36"/>
      <c r="G6" s="32"/>
      <c r="H6" s="32"/>
    </row>
    <row r="7" spans="1:10">
      <c r="A7" s="33"/>
      <c r="B7" s="23" t="s">
        <v>15</v>
      </c>
      <c r="C7" s="22"/>
      <c r="D7" s="22"/>
      <c r="E7" s="33"/>
      <c r="F7" s="33"/>
      <c r="G7" s="24">
        <f>SUM(G3:G6)</f>
        <v>0</v>
      </c>
      <c r="H7" s="24">
        <f>SUM(H3:H6)</f>
        <v>0</v>
      </c>
    </row>
  </sheetData>
  <pageMargins left="0.7" right="0.7" top="0.75" bottom="0.75" header="0.3" footer="0.3"/>
  <pageSetup paperSize="9" scale="75" orientation="portrait" horizontalDpi="4294967293"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dimension ref="A1:J10"/>
  <sheetViews>
    <sheetView view="pageBreakPreview" topLeftCell="A10" zoomScale="85" zoomScaleSheetLayoutView="85" workbookViewId="0">
      <selection activeCell="E3" sqref="E3:F9"/>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22</v>
      </c>
      <c r="C1" s="44"/>
      <c r="D1" s="45"/>
      <c r="E1" s="42"/>
      <c r="F1" s="42"/>
      <c r="G1" s="46"/>
      <c r="H1" s="46"/>
      <c r="I1" s="47"/>
    </row>
    <row r="2" spans="1:10" ht="30">
      <c r="A2" s="4" t="s">
        <v>4</v>
      </c>
      <c r="B2" s="5" t="s">
        <v>5</v>
      </c>
      <c r="C2" s="6" t="s">
        <v>6</v>
      </c>
      <c r="D2" s="5" t="s">
        <v>7</v>
      </c>
      <c r="E2" s="4" t="s">
        <v>8</v>
      </c>
      <c r="F2" s="4" t="s">
        <v>9</v>
      </c>
      <c r="G2" s="12" t="s">
        <v>10</v>
      </c>
      <c r="H2" s="12" t="s">
        <v>11</v>
      </c>
    </row>
    <row r="3" spans="1:10" ht="150">
      <c r="B3" s="7" t="s">
        <v>59</v>
      </c>
      <c r="C3" s="8">
        <v>125</v>
      </c>
      <c r="D3" s="8" t="s">
        <v>23</v>
      </c>
      <c r="E3" s="36"/>
      <c r="F3" s="36"/>
      <c r="G3" s="32">
        <f t="shared" ref="G3:H3" si="0">ROUND($C3*E3,0)</f>
        <v>0</v>
      </c>
      <c r="H3" s="32">
        <f t="shared" si="0"/>
        <v>0</v>
      </c>
      <c r="J3" s="7"/>
    </row>
    <row r="4" spans="1:10" ht="213" customHeight="1">
      <c r="B4" s="7" t="s">
        <v>60</v>
      </c>
      <c r="C4" s="8">
        <v>125</v>
      </c>
      <c r="D4" s="8" t="s">
        <v>16</v>
      </c>
      <c r="E4" s="36"/>
      <c r="F4" s="36"/>
      <c r="G4" s="32">
        <f t="shared" ref="G4:G9" si="1">ROUND($C4*E4,0)</f>
        <v>0</v>
      </c>
      <c r="H4" s="32">
        <f t="shared" ref="H4:H9" si="2">ROUND($C4*F4,0)</f>
        <v>0</v>
      </c>
      <c r="J4" s="7"/>
    </row>
    <row r="5" spans="1:10" ht="120">
      <c r="B5" s="7" t="s">
        <v>72</v>
      </c>
      <c r="C5" s="8">
        <v>250</v>
      </c>
      <c r="D5" s="8" t="s">
        <v>18</v>
      </c>
      <c r="E5" s="36"/>
      <c r="F5" s="36"/>
      <c r="G5" s="32">
        <f t="shared" si="1"/>
        <v>0</v>
      </c>
      <c r="H5" s="32">
        <f t="shared" si="2"/>
        <v>0</v>
      </c>
      <c r="J5" s="7"/>
    </row>
    <row r="6" spans="1:10" ht="120">
      <c r="B6" s="7" t="s">
        <v>73</v>
      </c>
      <c r="C6" s="8">
        <v>14</v>
      </c>
      <c r="D6" s="8" t="s">
        <v>17</v>
      </c>
      <c r="E6" s="36"/>
      <c r="F6" s="36"/>
      <c r="G6" s="32">
        <f t="shared" si="1"/>
        <v>0</v>
      </c>
      <c r="H6" s="32">
        <f t="shared" si="2"/>
        <v>0</v>
      </c>
      <c r="J6" s="7"/>
    </row>
    <row r="7" spans="1:10" ht="165">
      <c r="B7" s="7" t="s">
        <v>71</v>
      </c>
      <c r="C7" s="8">
        <v>12</v>
      </c>
      <c r="D7" s="8" t="s">
        <v>17</v>
      </c>
      <c r="E7" s="36"/>
      <c r="F7" s="36"/>
      <c r="G7" s="32">
        <f t="shared" si="1"/>
        <v>0</v>
      </c>
      <c r="H7" s="32">
        <f t="shared" si="2"/>
        <v>0</v>
      </c>
      <c r="J7" s="7"/>
    </row>
    <row r="8" spans="1:10" ht="135">
      <c r="B8" s="7" t="s">
        <v>66</v>
      </c>
      <c r="C8" s="8">
        <v>150</v>
      </c>
      <c r="D8" s="8" t="s">
        <v>23</v>
      </c>
      <c r="E8" s="36"/>
      <c r="F8" s="36"/>
      <c r="G8" s="32">
        <f t="shared" si="1"/>
        <v>0</v>
      </c>
      <c r="H8" s="32">
        <f t="shared" si="2"/>
        <v>0</v>
      </c>
      <c r="J8" s="7"/>
    </row>
    <row r="9" spans="1:10" ht="150">
      <c r="B9" s="7" t="s">
        <v>61</v>
      </c>
      <c r="C9" s="51">
        <v>125</v>
      </c>
      <c r="D9" s="8" t="s">
        <v>18</v>
      </c>
      <c r="E9" s="36"/>
      <c r="F9" s="36"/>
      <c r="G9" s="32">
        <f t="shared" si="1"/>
        <v>0</v>
      </c>
      <c r="H9" s="32">
        <f t="shared" si="2"/>
        <v>0</v>
      </c>
      <c r="J9" s="7"/>
    </row>
    <row r="10" spans="1:10">
      <c r="A10" s="33"/>
      <c r="B10" s="23" t="s">
        <v>15</v>
      </c>
      <c r="C10" s="22"/>
      <c r="D10" s="22"/>
      <c r="E10" s="33"/>
      <c r="F10" s="33"/>
      <c r="G10" s="24">
        <f>SUM(G3:G9)</f>
        <v>0</v>
      </c>
      <c r="H10" s="24">
        <f>SUM(H3:H9)</f>
        <v>0</v>
      </c>
    </row>
  </sheetData>
  <pageMargins left="0.7" right="0.7" top="0.75" bottom="0.75" header="0.3" footer="0.3"/>
  <pageSetup paperSize="9" scale="73" orientation="portrait" horizontalDpi="4294967293"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dimension ref="A1:J16"/>
  <sheetViews>
    <sheetView view="pageBreakPreview" zoomScale="85" zoomScaleSheetLayoutView="85" workbookViewId="0">
      <selection activeCell="E3" sqref="E3:F13"/>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25</v>
      </c>
      <c r="C1" s="44"/>
      <c r="D1" s="45"/>
      <c r="E1" s="42"/>
      <c r="F1" s="42"/>
      <c r="G1" s="46"/>
      <c r="H1" s="46"/>
      <c r="I1" s="47"/>
    </row>
    <row r="2" spans="1:10" ht="30">
      <c r="A2" s="4" t="s">
        <v>4</v>
      </c>
      <c r="B2" s="5" t="s">
        <v>5</v>
      </c>
      <c r="C2" s="6" t="s">
        <v>6</v>
      </c>
      <c r="D2" s="5" t="s">
        <v>7</v>
      </c>
      <c r="E2" s="4" t="s">
        <v>8</v>
      </c>
      <c r="F2" s="4" t="s">
        <v>9</v>
      </c>
      <c r="G2" s="12" t="s">
        <v>10</v>
      </c>
      <c r="H2" s="12" t="s">
        <v>11</v>
      </c>
    </row>
    <row r="3" spans="1:10" ht="105">
      <c r="B3" s="7" t="s">
        <v>64</v>
      </c>
      <c r="C3" s="8">
        <v>1</v>
      </c>
      <c r="D3" s="8" t="s">
        <v>19</v>
      </c>
      <c r="E3" s="36"/>
      <c r="F3" s="36"/>
      <c r="G3" s="32">
        <f t="shared" ref="G3:H13" si="0">ROUND($C3*E3,0)</f>
        <v>0</v>
      </c>
      <c r="H3" s="32">
        <f t="shared" si="0"/>
        <v>0</v>
      </c>
      <c r="J3" s="7"/>
    </row>
    <row r="4" spans="1:10" ht="120">
      <c r="B4" s="7" t="s">
        <v>38</v>
      </c>
      <c r="C4" s="8">
        <v>2</v>
      </c>
      <c r="D4" s="8" t="s">
        <v>17</v>
      </c>
      <c r="E4" s="36"/>
      <c r="F4" s="36"/>
      <c r="G4" s="32">
        <f t="shared" si="0"/>
        <v>0</v>
      </c>
      <c r="H4" s="32">
        <f t="shared" si="0"/>
        <v>0</v>
      </c>
      <c r="J4" s="7"/>
    </row>
    <row r="5" spans="1:10" ht="120">
      <c r="B5" s="7" t="s">
        <v>62</v>
      </c>
      <c r="C5" s="8">
        <v>204</v>
      </c>
      <c r="D5" s="8" t="s">
        <v>16</v>
      </c>
      <c r="E5" s="36"/>
      <c r="F5" s="36"/>
      <c r="G5" s="32">
        <f t="shared" si="0"/>
        <v>0</v>
      </c>
      <c r="H5" s="32">
        <f t="shared" si="0"/>
        <v>0</v>
      </c>
      <c r="J5" s="7"/>
    </row>
    <row r="6" spans="1:10" ht="90">
      <c r="B6" s="7" t="s">
        <v>40</v>
      </c>
      <c r="C6" s="8">
        <v>204</v>
      </c>
      <c r="D6" s="8" t="s">
        <v>16</v>
      </c>
      <c r="E6" s="36"/>
      <c r="F6" s="36"/>
      <c r="G6" s="32">
        <f t="shared" si="0"/>
        <v>0</v>
      </c>
      <c r="H6" s="32">
        <f t="shared" si="0"/>
        <v>0</v>
      </c>
      <c r="J6" s="7"/>
    </row>
    <row r="7" spans="1:10" ht="120">
      <c r="B7" s="7" t="s">
        <v>41</v>
      </c>
      <c r="C7" s="8">
        <v>204</v>
      </c>
      <c r="D7" s="8" t="s">
        <v>16</v>
      </c>
      <c r="E7" s="36"/>
      <c r="F7" s="36"/>
      <c r="G7" s="32">
        <f t="shared" si="0"/>
        <v>0</v>
      </c>
      <c r="H7" s="32">
        <f t="shared" si="0"/>
        <v>0</v>
      </c>
      <c r="J7" s="7"/>
    </row>
    <row r="8" spans="1:10" ht="165">
      <c r="B8" s="7" t="s">
        <v>55</v>
      </c>
      <c r="C8" s="8">
        <v>204</v>
      </c>
      <c r="D8" s="8" t="s">
        <v>16</v>
      </c>
      <c r="E8" s="36"/>
      <c r="F8" s="36"/>
      <c r="G8" s="32">
        <f t="shared" si="0"/>
        <v>0</v>
      </c>
      <c r="H8" s="32">
        <f t="shared" si="0"/>
        <v>0</v>
      </c>
      <c r="J8" s="7"/>
    </row>
    <row r="9" spans="1:10" ht="135">
      <c r="B9" s="7" t="s">
        <v>43</v>
      </c>
      <c r="C9" s="8">
        <v>204</v>
      </c>
      <c r="D9" s="8" t="s">
        <v>16</v>
      </c>
      <c r="E9" s="36"/>
      <c r="F9" s="36"/>
      <c r="G9" s="32">
        <f t="shared" si="0"/>
        <v>0</v>
      </c>
      <c r="H9" s="32">
        <f t="shared" si="0"/>
        <v>0</v>
      </c>
      <c r="J9" s="7"/>
    </row>
    <row r="10" spans="1:10" ht="180">
      <c r="B10" s="7" t="s">
        <v>50</v>
      </c>
      <c r="C10" s="8">
        <v>204</v>
      </c>
      <c r="D10" s="8" t="s">
        <v>16</v>
      </c>
      <c r="E10" s="36"/>
      <c r="F10" s="36"/>
      <c r="G10" s="32">
        <f t="shared" si="0"/>
        <v>0</v>
      </c>
      <c r="H10" s="32">
        <f t="shared" si="0"/>
        <v>0</v>
      </c>
      <c r="J10" s="7"/>
    </row>
    <row r="11" spans="1:10" ht="180">
      <c r="B11" s="7" t="s">
        <v>51</v>
      </c>
      <c r="C11" s="8">
        <v>204</v>
      </c>
      <c r="D11" s="8" t="s">
        <v>16</v>
      </c>
      <c r="E11" s="36"/>
      <c r="F11" s="36"/>
      <c r="G11" s="32">
        <f t="shared" si="0"/>
        <v>0</v>
      </c>
      <c r="H11" s="32">
        <f t="shared" si="0"/>
        <v>0</v>
      </c>
      <c r="J11" s="7"/>
    </row>
    <row r="12" spans="1:10" ht="120">
      <c r="B12" s="7" t="s">
        <v>46</v>
      </c>
      <c r="C12" s="8">
        <v>204</v>
      </c>
      <c r="D12" s="8" t="s">
        <v>16</v>
      </c>
      <c r="E12" s="36"/>
      <c r="F12" s="36"/>
      <c r="G12" s="32">
        <f t="shared" si="0"/>
        <v>0</v>
      </c>
      <c r="H12" s="32">
        <f t="shared" si="0"/>
        <v>0</v>
      </c>
      <c r="J12" s="7"/>
    </row>
    <row r="13" spans="1:10" ht="225">
      <c r="B13" s="7" t="s">
        <v>47</v>
      </c>
      <c r="C13" s="8">
        <v>204</v>
      </c>
      <c r="D13" s="8" t="s">
        <v>16</v>
      </c>
      <c r="E13" s="36"/>
      <c r="F13" s="36"/>
      <c r="G13" s="32">
        <f t="shared" si="0"/>
        <v>0</v>
      </c>
      <c r="H13" s="32">
        <f t="shared" si="0"/>
        <v>0</v>
      </c>
      <c r="J13" s="7"/>
    </row>
    <row r="14" spans="1:10">
      <c r="B14" s="7"/>
      <c r="E14" s="36"/>
      <c r="F14" s="36"/>
      <c r="G14" s="32"/>
      <c r="H14" s="32"/>
      <c r="J14" s="7"/>
    </row>
    <row r="15" spans="1:10">
      <c r="B15" s="7"/>
      <c r="E15" s="36"/>
      <c r="F15" s="36"/>
      <c r="G15" s="32"/>
      <c r="H15" s="32"/>
    </row>
    <row r="16" spans="1:10">
      <c r="A16" s="33"/>
      <c r="B16" s="23" t="s">
        <v>15</v>
      </c>
      <c r="C16" s="22"/>
      <c r="D16" s="22"/>
      <c r="E16" s="33"/>
      <c r="F16" s="33"/>
      <c r="G16" s="24">
        <f>SUM(G3:G15)</f>
        <v>0</v>
      </c>
      <c r="H16" s="24">
        <f>SUM(H3:H15)</f>
        <v>0</v>
      </c>
    </row>
  </sheetData>
  <pageMargins left="0.7" right="0.7" top="0.75" bottom="0.75" header="0.3" footer="0.3"/>
  <pageSetup paperSize="9" scale="75" orientation="portrait" horizontalDpi="4294967293"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dimension ref="A1:J15"/>
  <sheetViews>
    <sheetView view="pageBreakPreview" zoomScale="85" zoomScaleSheetLayoutView="85" workbookViewId="0">
      <selection activeCell="E3" sqref="E3:F11"/>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0" s="48" customFormat="1">
      <c r="A1" s="42"/>
      <c r="B1" s="43" t="s">
        <v>28</v>
      </c>
      <c r="C1" s="44"/>
      <c r="D1" s="45"/>
      <c r="E1" s="42"/>
      <c r="F1" s="42"/>
      <c r="G1" s="46"/>
      <c r="H1" s="46"/>
      <c r="I1" s="47"/>
    </row>
    <row r="2" spans="1:10" ht="30">
      <c r="A2" s="4" t="s">
        <v>4</v>
      </c>
      <c r="B2" s="5" t="s">
        <v>5</v>
      </c>
      <c r="C2" s="6" t="s">
        <v>6</v>
      </c>
      <c r="D2" s="5" t="s">
        <v>7</v>
      </c>
      <c r="E2" s="4" t="s">
        <v>8</v>
      </c>
      <c r="F2" s="4" t="s">
        <v>9</v>
      </c>
      <c r="G2" s="12" t="s">
        <v>10</v>
      </c>
      <c r="H2" s="12" t="s">
        <v>11</v>
      </c>
    </row>
    <row r="3" spans="1:10" ht="60">
      <c r="B3" s="7" t="s">
        <v>29</v>
      </c>
      <c r="C3" s="8">
        <v>420</v>
      </c>
      <c r="D3" s="8" t="s">
        <v>16</v>
      </c>
      <c r="E3" s="36"/>
      <c r="F3" s="36"/>
      <c r="G3" s="32">
        <f t="shared" ref="G3:H10" si="0">ROUND($C3*E3,0)</f>
        <v>0</v>
      </c>
      <c r="H3" s="32">
        <f t="shared" si="0"/>
        <v>0</v>
      </c>
      <c r="J3" s="7"/>
    </row>
    <row r="4" spans="1:10" ht="105">
      <c r="B4" s="7" t="s">
        <v>35</v>
      </c>
      <c r="C4" s="8">
        <v>420</v>
      </c>
      <c r="D4" s="8" t="s">
        <v>16</v>
      </c>
      <c r="E4" s="36"/>
      <c r="F4" s="36"/>
      <c r="G4" s="32">
        <f>ROUND($C4*E4,0)</f>
        <v>0</v>
      </c>
      <c r="H4" s="32">
        <f>ROUND($C4*F4,0)</f>
        <v>0</v>
      </c>
      <c r="J4" s="7"/>
    </row>
    <row r="5" spans="1:10" ht="105">
      <c r="B5" s="7" t="s">
        <v>30</v>
      </c>
      <c r="C5" s="8">
        <f>514-125</f>
        <v>389</v>
      </c>
      <c r="D5" s="8" t="s">
        <v>18</v>
      </c>
      <c r="E5" s="36"/>
      <c r="F5" s="36"/>
      <c r="G5" s="32">
        <f t="shared" si="0"/>
        <v>0</v>
      </c>
      <c r="H5" s="32">
        <f t="shared" si="0"/>
        <v>0</v>
      </c>
      <c r="J5" s="7"/>
    </row>
    <row r="6" spans="1:10" ht="75">
      <c r="B6" s="7" t="s">
        <v>31</v>
      </c>
      <c r="C6" s="8">
        <f>389+62</f>
        <v>451</v>
      </c>
      <c r="D6" s="8" t="s">
        <v>16</v>
      </c>
      <c r="E6" s="36"/>
      <c r="F6" s="36"/>
      <c r="G6" s="32">
        <f t="shared" si="0"/>
        <v>0</v>
      </c>
      <c r="H6" s="32">
        <f t="shared" si="0"/>
        <v>0</v>
      </c>
      <c r="J6" s="7"/>
    </row>
    <row r="7" spans="1:10" ht="45">
      <c r="B7" s="7" t="s">
        <v>32</v>
      </c>
      <c r="C7" s="8">
        <v>62</v>
      </c>
      <c r="D7" s="8" t="s">
        <v>18</v>
      </c>
      <c r="E7" s="36"/>
      <c r="F7" s="36"/>
      <c r="G7" s="32">
        <f t="shared" si="0"/>
        <v>0</v>
      </c>
      <c r="H7" s="32">
        <f t="shared" si="0"/>
        <v>0</v>
      </c>
      <c r="J7" s="7"/>
    </row>
    <row r="8" spans="1:10" ht="120">
      <c r="B8" s="7" t="s">
        <v>67</v>
      </c>
      <c r="C8" s="8">
        <v>170</v>
      </c>
      <c r="D8" s="8" t="s">
        <v>17</v>
      </c>
      <c r="E8" s="36"/>
      <c r="F8" s="36"/>
      <c r="G8" s="32">
        <f>ROUND($C8*E8,0)</f>
        <v>0</v>
      </c>
      <c r="H8" s="32">
        <f>ROUND($C8*F8,0)</f>
        <v>0</v>
      </c>
      <c r="J8" s="7"/>
    </row>
    <row r="9" spans="1:10" ht="75">
      <c r="B9" s="7" t="s">
        <v>33</v>
      </c>
      <c r="C9" s="8">
        <f>62*1.5</f>
        <v>93</v>
      </c>
      <c r="D9" s="8" t="s">
        <v>16</v>
      </c>
      <c r="E9" s="36"/>
      <c r="F9" s="36"/>
      <c r="G9" s="32">
        <f t="shared" si="0"/>
        <v>0</v>
      </c>
      <c r="H9" s="32">
        <f t="shared" si="0"/>
        <v>0</v>
      </c>
      <c r="J9" s="7"/>
    </row>
    <row r="10" spans="1:10" ht="105">
      <c r="B10" s="7" t="s">
        <v>68</v>
      </c>
      <c r="C10" s="8">
        <v>124</v>
      </c>
      <c r="D10" s="8" t="s">
        <v>16</v>
      </c>
      <c r="E10" s="36"/>
      <c r="F10" s="36"/>
      <c r="G10" s="32">
        <f t="shared" si="0"/>
        <v>0</v>
      </c>
      <c r="H10" s="32">
        <f t="shared" si="0"/>
        <v>0</v>
      </c>
      <c r="J10" s="7"/>
    </row>
    <row r="11" spans="1:10" ht="180">
      <c r="B11" s="7" t="s">
        <v>34</v>
      </c>
      <c r="C11" s="8">
        <v>23</v>
      </c>
      <c r="D11" s="8" t="s">
        <v>16</v>
      </c>
      <c r="E11" s="36"/>
      <c r="F11" s="36"/>
      <c r="G11" s="32">
        <f>ROUND($C11*E11,0)</f>
        <v>0</v>
      </c>
      <c r="H11" s="32">
        <f>ROUND($C11*F11,0)</f>
        <v>0</v>
      </c>
      <c r="J11" s="7"/>
    </row>
    <row r="12" spans="1:10">
      <c r="B12" s="7"/>
      <c r="E12" s="36"/>
      <c r="F12" s="36"/>
      <c r="G12" s="32"/>
      <c r="H12" s="32"/>
      <c r="J12" s="7"/>
    </row>
    <row r="13" spans="1:10">
      <c r="B13" s="7"/>
      <c r="E13" s="36"/>
      <c r="F13" s="36"/>
      <c r="G13" s="32"/>
      <c r="H13" s="32"/>
      <c r="J13" s="7"/>
    </row>
    <row r="14" spans="1:10">
      <c r="B14" s="7"/>
      <c r="E14" s="36"/>
      <c r="F14" s="36"/>
      <c r="G14" s="32"/>
      <c r="H14" s="32"/>
    </row>
    <row r="15" spans="1:10">
      <c r="A15" s="33"/>
      <c r="B15" s="23" t="s">
        <v>15</v>
      </c>
      <c r="C15" s="22"/>
      <c r="D15" s="22"/>
      <c r="E15" s="33"/>
      <c r="F15" s="33"/>
      <c r="G15" s="24">
        <f>SUM(G3:G14)</f>
        <v>0</v>
      </c>
      <c r="H15" s="24">
        <f>SUM(H3:H14)</f>
        <v>0</v>
      </c>
    </row>
  </sheetData>
  <pageMargins left="0.7" right="0.7" top="0.75" bottom="0.75" header="0.3" footer="0.3"/>
  <pageSetup paperSize="9" scale="75" orientation="portrait" horizontalDpi="4294967293"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dimension ref="A1:K7"/>
  <sheetViews>
    <sheetView view="pageBreakPreview" zoomScale="85" zoomScaleSheetLayoutView="85" workbookViewId="0">
      <selection activeCell="I1" sqref="I1:J1048576"/>
    </sheetView>
  </sheetViews>
  <sheetFormatPr defaultRowHeight="15"/>
  <cols>
    <col min="1" max="1" width="5" style="31" customWidth="1"/>
    <col min="2" max="2" width="46.5703125" style="8" customWidth="1"/>
    <col min="3" max="3" width="8" style="8" customWidth="1"/>
    <col min="4" max="4" width="7" style="8" bestFit="1" customWidth="1"/>
    <col min="5" max="5" width="8.85546875" style="31" bestFit="1" customWidth="1"/>
    <col min="6" max="6" width="11.7109375" style="31" bestFit="1" customWidth="1"/>
    <col min="7" max="7" width="14.5703125" style="31" bestFit="1" customWidth="1"/>
    <col min="8" max="8" width="14.140625" style="31" bestFit="1" customWidth="1"/>
    <col min="9" max="9" width="14.28515625" style="31" bestFit="1" customWidth="1"/>
    <col min="10" max="10" width="13" style="8" customWidth="1"/>
    <col min="11" max="11" width="12.7109375" style="8" bestFit="1" customWidth="1"/>
    <col min="12" max="12" width="11.7109375" style="8" bestFit="1" customWidth="1"/>
    <col min="13" max="16384" width="9.140625" style="8"/>
  </cols>
  <sheetData>
    <row r="1" spans="1:11" s="48" customFormat="1">
      <c r="A1" s="42"/>
      <c r="B1" s="43" t="s">
        <v>65</v>
      </c>
      <c r="C1" s="44"/>
      <c r="D1" s="45"/>
      <c r="E1" s="42"/>
      <c r="F1" s="42"/>
      <c r="G1" s="46"/>
      <c r="H1" s="46"/>
      <c r="I1" s="47"/>
    </row>
    <row r="2" spans="1:11" ht="30">
      <c r="A2" s="4" t="s">
        <v>4</v>
      </c>
      <c r="B2" s="5" t="s">
        <v>5</v>
      </c>
      <c r="C2" s="6" t="s">
        <v>6</v>
      </c>
      <c r="D2" s="5" t="s">
        <v>7</v>
      </c>
      <c r="E2" s="4" t="s">
        <v>8</v>
      </c>
      <c r="F2" s="4" t="s">
        <v>9</v>
      </c>
      <c r="G2" s="12" t="s">
        <v>10</v>
      </c>
      <c r="H2" s="12" t="s">
        <v>11</v>
      </c>
    </row>
    <row r="3" spans="1:11" ht="75">
      <c r="B3" s="79" t="s">
        <v>70</v>
      </c>
      <c r="C3" s="8">
        <v>10</v>
      </c>
      <c r="D3" s="8" t="s">
        <v>17</v>
      </c>
      <c r="E3" s="36"/>
      <c r="F3" s="36"/>
      <c r="G3" s="32">
        <f t="shared" ref="G3:H5" si="0">ROUND($C3*E3,0)</f>
        <v>0</v>
      </c>
      <c r="H3" s="32">
        <f t="shared" si="0"/>
        <v>0</v>
      </c>
      <c r="I3" s="32"/>
      <c r="J3" s="31"/>
      <c r="K3" s="7"/>
    </row>
    <row r="4" spans="1:11" ht="75">
      <c r="B4" s="79" t="s">
        <v>69</v>
      </c>
      <c r="C4" s="8">
        <v>26</v>
      </c>
      <c r="D4" s="8" t="s">
        <v>17</v>
      </c>
      <c r="E4" s="36"/>
      <c r="F4" s="36"/>
      <c r="G4" s="32">
        <f t="shared" si="0"/>
        <v>0</v>
      </c>
      <c r="H4" s="32">
        <f t="shared" si="0"/>
        <v>0</v>
      </c>
      <c r="I4" s="32"/>
      <c r="J4" s="31"/>
      <c r="K4" s="7"/>
    </row>
    <row r="5" spans="1:11" ht="90">
      <c r="B5" s="79" t="s">
        <v>63</v>
      </c>
      <c r="C5" s="8">
        <v>3</v>
      </c>
      <c r="D5" s="8" t="s">
        <v>17</v>
      </c>
      <c r="E5" s="36"/>
      <c r="F5" s="36"/>
      <c r="G5" s="32">
        <f t="shared" si="0"/>
        <v>0</v>
      </c>
      <c r="H5" s="32">
        <f t="shared" si="0"/>
        <v>0</v>
      </c>
      <c r="I5" s="32"/>
      <c r="J5" s="31"/>
      <c r="K5" s="7"/>
    </row>
    <row r="6" spans="1:11" s="57" customFormat="1">
      <c r="A6" s="55"/>
      <c r="B6" s="56"/>
      <c r="E6" s="58"/>
      <c r="F6" s="58"/>
      <c r="G6" s="59"/>
      <c r="H6" s="59"/>
      <c r="I6" s="55"/>
    </row>
    <row r="7" spans="1:11" s="65" customFormat="1">
      <c r="A7" s="62"/>
      <c r="B7" s="61" t="s">
        <v>15</v>
      </c>
      <c r="C7" s="63"/>
      <c r="D7" s="63"/>
      <c r="E7" s="62"/>
      <c r="F7" s="62"/>
      <c r="G7" s="60">
        <f>SUM(G3:G6)</f>
        <v>0</v>
      </c>
      <c r="H7" s="60">
        <f>SUM(H3:H6)</f>
        <v>0</v>
      </c>
      <c r="I7" s="64"/>
    </row>
  </sheetData>
  <pageMargins left="0.7" right="0.7" top="0.75" bottom="0.75" header="0.3" footer="0.3"/>
  <pageSetup paperSize="9" scale="75" orientation="portrait" horizontalDpi="4294967293" r:id="rId1"/>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7</vt:i4>
      </vt:variant>
    </vt:vector>
  </HeadingPairs>
  <TitlesOfParts>
    <vt:vector size="14" baseType="lpstr">
      <vt:lpstr>Összesítő</vt:lpstr>
      <vt:lpstr>Homlokzat hajó</vt:lpstr>
      <vt:lpstr>Talajnedv.ell.sz.</vt:lpstr>
      <vt:lpstr>Vízelvezetés</vt:lpstr>
      <vt:lpstr>Belső lábazat</vt:lpstr>
      <vt:lpstr>Infrastruktúra</vt:lpstr>
      <vt:lpstr>Nyílászárók</vt:lpstr>
      <vt:lpstr>'Belső lábazat'!Nyomtatási_terület</vt:lpstr>
      <vt:lpstr>'Homlokzat hajó'!Nyomtatási_terület</vt:lpstr>
      <vt:lpstr>Infrastruktúra!Nyomtatási_terület</vt:lpstr>
      <vt:lpstr>Nyílászárók!Nyomtatási_terület</vt:lpstr>
      <vt:lpstr>Összesítő!Nyomtatási_terület</vt:lpstr>
      <vt:lpstr>Talajnedv.ell.sz.!Nyomtatási_terület</vt:lpstr>
      <vt:lpstr>Vízelvezetés!Nyomtatási_terület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Felhasználó</dc:creator>
  <cp:lastModifiedBy>ODITHERIPPER</cp:lastModifiedBy>
  <cp:lastPrinted>2016-06-30T09:58:12Z</cp:lastPrinted>
  <dcterms:created xsi:type="dcterms:W3CDTF">2016-06-30T09:18:26Z</dcterms:created>
  <dcterms:modified xsi:type="dcterms:W3CDTF">2018-06-04T19:20:45Z</dcterms:modified>
</cp:coreProperties>
</file>