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510" windowWidth="15480" windowHeight="7635" firstSheet="15" activeTab="20"/>
  </bookViews>
  <sheets>
    <sheet name=" Gyejó 1.sz" sheetId="2" r:id="rId1"/>
    <sheet name="Művház 1.sz" sheetId="3" r:id="rId2"/>
    <sheet name="Óvoda 1.sz" sheetId="4" r:id="rId3"/>
    <sheet name="Közös PH 1. sz" sheetId="7" r:id="rId4"/>
    <sheet name="Mtbszsz 1.sz" sheetId="6" r:id="rId5"/>
    <sheet name="Önkormányzat 1.sz" sheetId="8" r:id="rId6"/>
    <sheet name="Mindösszesen 1. sz" sheetId="9" r:id="rId7"/>
    <sheet name="2.sz melléklet" sheetId="1" r:id="rId8"/>
    <sheet name="3. számú melléklet" sheetId="22" r:id="rId9"/>
    <sheet name="4.sz melléklet" sheetId="10" r:id="rId10"/>
    <sheet name="5.sz melléklet" sheetId="11" r:id="rId11"/>
    <sheet name="6. sz melléklet" sheetId="12" r:id="rId12"/>
    <sheet name="7. sz melléklet" sheetId="13" r:id="rId13"/>
    <sheet name="8. sz melléklet" sheetId="14" r:id="rId14"/>
    <sheet name="9. sz melléklet" sheetId="15" r:id="rId15"/>
    <sheet name="10. sz melléklet" sheetId="16" r:id="rId16"/>
    <sheet name="11. sz melléklet" sheetId="17" r:id="rId17"/>
    <sheet name="12. sz melléklet" sheetId="18" r:id="rId18"/>
    <sheet name="13. sz melléklet" sheetId="19" r:id="rId19"/>
    <sheet name="14. sz melléklet" sheetId="20" r:id="rId20"/>
    <sheet name="15. sz melléklet" sheetId="21" r:id="rId21"/>
  </sheets>
  <calcPr calcId="162913"/>
</workbook>
</file>

<file path=xl/calcChain.xml><?xml version="1.0" encoding="utf-8"?>
<calcChain xmlns="http://schemas.openxmlformats.org/spreadsheetml/2006/main">
  <c r="B22" i="19" l="1"/>
  <c r="B10" i="19"/>
  <c r="G11" i="18"/>
  <c r="E11" i="18"/>
  <c r="C26" i="12"/>
  <c r="C23" i="12"/>
  <c r="C9" i="12"/>
  <c r="C62" i="11" l="1"/>
  <c r="F130" i="11"/>
  <c r="F128" i="11" s="1"/>
  <c r="D128" i="11"/>
  <c r="E128" i="11"/>
  <c r="C128" i="11"/>
  <c r="D68" i="9"/>
  <c r="C68" i="9"/>
  <c r="D65" i="9"/>
  <c r="C65" i="9"/>
  <c r="D68" i="8"/>
  <c r="C68" i="8"/>
  <c r="D65" i="8"/>
  <c r="C65" i="8"/>
  <c r="B4" i="10"/>
  <c r="B5" i="10"/>
  <c r="B6" i="10"/>
  <c r="B7" i="10"/>
  <c r="B8" i="10"/>
  <c r="E4" i="10"/>
  <c r="E5" i="10"/>
  <c r="E6" i="10"/>
  <c r="E7" i="10"/>
  <c r="E8" i="10"/>
  <c r="E9" i="10"/>
  <c r="B26" i="12"/>
  <c r="B20" i="15"/>
  <c r="D67" i="9" l="1"/>
  <c r="D14" i="8"/>
  <c r="D27" i="8"/>
  <c r="C53" i="8"/>
  <c r="C64" i="8" s="1"/>
  <c r="C36" i="8"/>
  <c r="C29" i="8"/>
  <c r="C21" i="8"/>
  <c r="C18" i="8"/>
  <c r="C17" i="8" s="1"/>
  <c r="C40" i="8" s="1"/>
  <c r="C6" i="8"/>
  <c r="D34" i="1"/>
  <c r="C35" i="8" l="1"/>
  <c r="C52" i="6" l="1"/>
  <c r="C63" i="6" s="1"/>
  <c r="C67" i="6" s="1"/>
  <c r="C39" i="6"/>
  <c r="C35" i="6"/>
  <c r="C6" i="6"/>
  <c r="C63" i="7" l="1"/>
  <c r="C67" i="7" s="1"/>
  <c r="C35" i="7"/>
  <c r="C6" i="7"/>
  <c r="C39" i="7" s="1"/>
  <c r="C63" i="4" l="1"/>
  <c r="C67" i="4" s="1"/>
  <c r="C39" i="4"/>
  <c r="C35" i="4"/>
  <c r="C63" i="3" l="1"/>
  <c r="C67" i="3" s="1"/>
  <c r="C35" i="3"/>
  <c r="C39" i="3" s="1"/>
  <c r="D35" i="2" l="1"/>
  <c r="C64" i="2"/>
  <c r="C68" i="2" s="1"/>
  <c r="C35" i="2"/>
  <c r="C39" i="2" s="1"/>
  <c r="C12" i="20" l="1"/>
  <c r="C21" i="11" l="1"/>
  <c r="C249" i="11"/>
  <c r="D62" i="11" l="1"/>
  <c r="E62" i="11"/>
  <c r="D63" i="11"/>
  <c r="E63" i="11"/>
  <c r="C63" i="11"/>
  <c r="D58" i="11"/>
  <c r="D57" i="11"/>
  <c r="E57" i="11"/>
  <c r="C57" i="11"/>
  <c r="D56" i="11"/>
  <c r="E56" i="11"/>
  <c r="E55" i="11" s="1"/>
  <c r="C56" i="11"/>
  <c r="D54" i="11"/>
  <c r="E54" i="11"/>
  <c r="D53" i="11"/>
  <c r="E53" i="11"/>
  <c r="D52" i="11"/>
  <c r="E52" i="11"/>
  <c r="D51" i="11"/>
  <c r="E51" i="11"/>
  <c r="C52" i="11"/>
  <c r="C54" i="11"/>
  <c r="C51" i="11"/>
  <c r="D49" i="11"/>
  <c r="E49" i="11"/>
  <c r="D48" i="11"/>
  <c r="E48" i="11"/>
  <c r="D47" i="11"/>
  <c r="E47" i="11"/>
  <c r="D46" i="11"/>
  <c r="E46" i="11"/>
  <c r="C47" i="11"/>
  <c r="C48" i="11"/>
  <c r="C49" i="11"/>
  <c r="C46" i="11"/>
  <c r="D38" i="11"/>
  <c r="E38" i="11"/>
  <c r="C38" i="11"/>
  <c r="D37" i="11"/>
  <c r="E37" i="11"/>
  <c r="C37" i="11"/>
  <c r="D34" i="11"/>
  <c r="E34" i="11"/>
  <c r="D33" i="11"/>
  <c r="E33" i="11"/>
  <c r="C34" i="11"/>
  <c r="C33" i="11"/>
  <c r="E31" i="11"/>
  <c r="D30" i="11"/>
  <c r="E30" i="11"/>
  <c r="C31" i="11"/>
  <c r="C30" i="11"/>
  <c r="E26" i="11"/>
  <c r="D25" i="11"/>
  <c r="E25" i="11"/>
  <c r="D24" i="11"/>
  <c r="E24" i="11"/>
  <c r="D23" i="11"/>
  <c r="E23" i="11"/>
  <c r="D22" i="11"/>
  <c r="E22" i="11"/>
  <c r="C23" i="11"/>
  <c r="C24" i="11"/>
  <c r="C25" i="11"/>
  <c r="C22" i="11"/>
  <c r="D20" i="11"/>
  <c r="E20" i="11"/>
  <c r="D19" i="11"/>
  <c r="E19" i="11"/>
  <c r="C20" i="11"/>
  <c r="C19" i="11"/>
  <c r="D14" i="11"/>
  <c r="E14" i="11"/>
  <c r="C14" i="11"/>
  <c r="C15" i="11"/>
  <c r="D9" i="11"/>
  <c r="D10" i="11"/>
  <c r="D11" i="11"/>
  <c r="D12" i="11"/>
  <c r="D13" i="11"/>
  <c r="D8" i="11"/>
  <c r="C9" i="11"/>
  <c r="C10" i="11"/>
  <c r="C11" i="11"/>
  <c r="C12" i="11"/>
  <c r="C13" i="11"/>
  <c r="C8" i="11"/>
  <c r="C210" i="11"/>
  <c r="F95" i="11"/>
  <c r="F103" i="11"/>
  <c r="B9" i="12"/>
  <c r="F5" i="10"/>
  <c r="F6" i="10"/>
  <c r="F7" i="10"/>
  <c r="F8" i="10"/>
  <c r="F9" i="10"/>
  <c r="F4" i="10"/>
  <c r="C5" i="10"/>
  <c r="C6" i="10"/>
  <c r="C7" i="10"/>
  <c r="C4" i="10"/>
  <c r="B9" i="10"/>
  <c r="B10" i="10"/>
  <c r="B11" i="10"/>
  <c r="B12" i="10"/>
  <c r="B13" i="10"/>
  <c r="B14" i="10"/>
  <c r="C55" i="11" l="1"/>
  <c r="D55" i="11"/>
  <c r="F55" i="11"/>
  <c r="C7" i="11"/>
  <c r="D31" i="1" l="1"/>
  <c r="D63" i="9"/>
  <c r="D62" i="9"/>
  <c r="C63" i="9"/>
  <c r="C62" i="9"/>
  <c r="D60" i="9"/>
  <c r="D59" i="9"/>
  <c r="C60" i="9"/>
  <c r="C59" i="9"/>
  <c r="D58" i="9"/>
  <c r="C58" i="9"/>
  <c r="D57" i="9"/>
  <c r="D56" i="9"/>
  <c r="D55" i="9"/>
  <c r="C57" i="9"/>
  <c r="C56" i="9"/>
  <c r="C55" i="9"/>
  <c r="D54" i="9"/>
  <c r="C54" i="9"/>
  <c r="D52" i="9"/>
  <c r="C52" i="9"/>
  <c r="D51" i="9"/>
  <c r="C51" i="9"/>
  <c r="D50" i="9"/>
  <c r="D49" i="9"/>
  <c r="C50" i="9"/>
  <c r="C49" i="9"/>
  <c r="D37" i="9"/>
  <c r="D38" i="9"/>
  <c r="C38" i="9"/>
  <c r="C37" i="9"/>
  <c r="D34" i="9"/>
  <c r="D33" i="9"/>
  <c r="C34" i="9"/>
  <c r="C33" i="9"/>
  <c r="D31" i="9"/>
  <c r="C31" i="9"/>
  <c r="D30" i="9"/>
  <c r="C30" i="9"/>
  <c r="D28" i="9" l="1"/>
  <c r="C28" i="9"/>
  <c r="D27" i="9"/>
  <c r="C27" i="9"/>
  <c r="D16" i="9"/>
  <c r="C16" i="9"/>
  <c r="D15" i="9"/>
  <c r="C15" i="9"/>
  <c r="D52" i="6"/>
  <c r="D6" i="6"/>
  <c r="C9" i="22" l="1"/>
  <c r="G9" i="22"/>
  <c r="H16" i="22"/>
  <c r="H15" i="22"/>
  <c r="H14" i="22"/>
  <c r="H13" i="22"/>
  <c r="H12" i="22"/>
  <c r="H11" i="22"/>
  <c r="H10" i="22"/>
  <c r="H8" i="22"/>
  <c r="H9" i="22" l="1"/>
  <c r="B6" i="17"/>
  <c r="D94" i="11"/>
  <c r="D29" i="8"/>
  <c r="D21" i="1" l="1"/>
  <c r="F26" i="11" l="1"/>
  <c r="D86" i="11"/>
  <c r="E86" i="11"/>
  <c r="C86" i="11"/>
  <c r="F91" i="11"/>
  <c r="F219" i="11"/>
  <c r="C448" i="11"/>
  <c r="E14" i="10"/>
  <c r="E13" i="10"/>
  <c r="E12" i="10"/>
  <c r="E11" i="10"/>
  <c r="E10" i="10"/>
  <c r="D26" i="9"/>
  <c r="C26" i="9"/>
  <c r="D21" i="8"/>
  <c r="D66" i="9"/>
  <c r="C66" i="9"/>
  <c r="C29" i="9"/>
  <c r="D23" i="9"/>
  <c r="D24" i="9"/>
  <c r="D25" i="9"/>
  <c r="D22" i="9"/>
  <c r="C23" i="9"/>
  <c r="C24" i="9"/>
  <c r="C25" i="9"/>
  <c r="C22" i="9"/>
  <c r="C20" i="9"/>
  <c r="D20" i="9"/>
  <c r="D19" i="9"/>
  <c r="C19" i="9"/>
  <c r="D14" i="9"/>
  <c r="C14" i="9"/>
  <c r="D9" i="9"/>
  <c r="D10" i="9"/>
  <c r="D11" i="9"/>
  <c r="D12" i="9"/>
  <c r="D13" i="9"/>
  <c r="C9" i="9"/>
  <c r="C10" i="9"/>
  <c r="C11" i="9"/>
  <c r="C12" i="9"/>
  <c r="C13" i="9"/>
  <c r="D8" i="9"/>
  <c r="C8" i="9"/>
  <c r="C21" i="9" l="1"/>
  <c r="D21" i="9"/>
  <c r="D3" i="1" l="1"/>
  <c r="D15" i="1" s="1"/>
  <c r="D249" i="11" l="1"/>
  <c r="F250" i="11"/>
  <c r="F251" i="11"/>
  <c r="F252" i="11"/>
  <c r="D111" i="11"/>
  <c r="C72" i="11" l="1"/>
  <c r="N27" i="20" l="1"/>
  <c r="N26" i="20"/>
  <c r="N25" i="20"/>
  <c r="N24" i="20"/>
  <c r="N23" i="20"/>
  <c r="N22" i="20"/>
  <c r="N21" i="20"/>
  <c r="M20" i="20"/>
  <c r="L20" i="20"/>
  <c r="K20" i="20"/>
  <c r="J20" i="20"/>
  <c r="I20" i="20"/>
  <c r="H20" i="20"/>
  <c r="G20" i="20"/>
  <c r="F20" i="20"/>
  <c r="E20" i="20"/>
  <c r="D20" i="20"/>
  <c r="C20" i="20"/>
  <c r="N19" i="20"/>
  <c r="N18" i="20"/>
  <c r="N17" i="20"/>
  <c r="N16" i="20"/>
  <c r="N15" i="20"/>
  <c r="N14" i="20"/>
  <c r="N13" i="20"/>
  <c r="M12" i="20"/>
  <c r="L12" i="20"/>
  <c r="K12" i="20"/>
  <c r="J12" i="20"/>
  <c r="J28" i="20" s="1"/>
  <c r="I12" i="20"/>
  <c r="H12" i="20"/>
  <c r="G12" i="20"/>
  <c r="F12" i="20"/>
  <c r="F28" i="20" s="1"/>
  <c r="E12" i="20"/>
  <c r="D12" i="20"/>
  <c r="M10" i="20"/>
  <c r="M11" i="20" s="1"/>
  <c r="L10" i="20"/>
  <c r="L11" i="20" s="1"/>
  <c r="K10" i="20"/>
  <c r="K11" i="20" s="1"/>
  <c r="J10" i="20"/>
  <c r="J11" i="20" s="1"/>
  <c r="I10" i="20"/>
  <c r="I11" i="20" s="1"/>
  <c r="H10" i="20"/>
  <c r="H11" i="20" s="1"/>
  <c r="G10" i="20"/>
  <c r="G11" i="20" s="1"/>
  <c r="F10" i="20"/>
  <c r="F11" i="20" s="1"/>
  <c r="E10" i="20"/>
  <c r="E11" i="20" s="1"/>
  <c r="D10" i="20"/>
  <c r="D11" i="20" s="1"/>
  <c r="C10" i="20"/>
  <c r="N9" i="20"/>
  <c r="N8" i="20"/>
  <c r="N7" i="20"/>
  <c r="N6" i="20"/>
  <c r="N5" i="20"/>
  <c r="N4" i="20"/>
  <c r="G8" i="21"/>
  <c r="F8" i="21"/>
  <c r="D8" i="21"/>
  <c r="C8" i="21"/>
  <c r="J7" i="21"/>
  <c r="J8" i="21" s="1"/>
  <c r="I7" i="21"/>
  <c r="I8" i="21" s="1"/>
  <c r="M23" i="19"/>
  <c r="L23" i="19"/>
  <c r="K23" i="19"/>
  <c r="J23" i="19"/>
  <c r="I23" i="19"/>
  <c r="H23" i="19"/>
  <c r="G23" i="19"/>
  <c r="F23" i="19"/>
  <c r="E23" i="19"/>
  <c r="D23" i="19"/>
  <c r="C23" i="19"/>
  <c r="B23" i="19"/>
  <c r="N22" i="19"/>
  <c r="N21" i="19"/>
  <c r="N20" i="19"/>
  <c r="N19" i="19"/>
  <c r="N18" i="19"/>
  <c r="N17" i="19"/>
  <c r="N16" i="19"/>
  <c r="N15" i="19"/>
  <c r="N14" i="19"/>
  <c r="N13" i="19"/>
  <c r="M11" i="19"/>
  <c r="L11" i="19"/>
  <c r="K11" i="19"/>
  <c r="J11" i="19"/>
  <c r="I11" i="19"/>
  <c r="H11" i="19"/>
  <c r="G11" i="19"/>
  <c r="F11" i="19"/>
  <c r="E11" i="19"/>
  <c r="D11" i="19"/>
  <c r="C11" i="19"/>
  <c r="B11" i="19"/>
  <c r="N10" i="19"/>
  <c r="N9" i="19"/>
  <c r="N8" i="19"/>
  <c r="N7" i="19"/>
  <c r="N6" i="19"/>
  <c r="N5" i="19"/>
  <c r="N4" i="19"/>
  <c r="N3" i="19"/>
  <c r="I11" i="18"/>
  <c r="B9" i="17"/>
  <c r="C8" i="16"/>
  <c r="C12" i="16"/>
  <c r="C4" i="16"/>
  <c r="E50" i="15"/>
  <c r="D50" i="15"/>
  <c r="C50" i="15"/>
  <c r="B50" i="15"/>
  <c r="E40" i="15"/>
  <c r="D40" i="15"/>
  <c r="C40" i="15"/>
  <c r="B40" i="15"/>
  <c r="E26" i="15"/>
  <c r="D26" i="15"/>
  <c r="C26" i="15"/>
  <c r="C51" i="15" s="1"/>
  <c r="B26" i="15"/>
  <c r="B52" i="15" s="1"/>
  <c r="E14" i="15"/>
  <c r="D14" i="15"/>
  <c r="C14" i="15"/>
  <c r="B14" i="15"/>
  <c r="B51" i="15" s="1"/>
  <c r="H16" i="14"/>
  <c r="G16" i="14"/>
  <c r="F16" i="14"/>
  <c r="E16" i="14"/>
  <c r="H10" i="14"/>
  <c r="G10" i="14"/>
  <c r="F10" i="14"/>
  <c r="E10" i="14"/>
  <c r="H5" i="14"/>
  <c r="G5" i="14"/>
  <c r="F5" i="14"/>
  <c r="E5" i="14"/>
  <c r="I18" i="13"/>
  <c r="I17" i="13"/>
  <c r="I16" i="13"/>
  <c r="I15" i="13"/>
  <c r="I14" i="13"/>
  <c r="H13" i="13"/>
  <c r="G13" i="13"/>
  <c r="F13" i="13"/>
  <c r="E13" i="13"/>
  <c r="D13" i="13"/>
  <c r="I7" i="13"/>
  <c r="H7" i="13"/>
  <c r="H19" i="13" s="1"/>
  <c r="G7" i="13"/>
  <c r="F7" i="13"/>
  <c r="E7" i="13"/>
  <c r="E19" i="13" s="1"/>
  <c r="D7" i="13"/>
  <c r="D19" i="13" s="1"/>
  <c r="F467" i="11"/>
  <c r="F466" i="11"/>
  <c r="E465" i="11"/>
  <c r="D465" i="11"/>
  <c r="C465" i="11"/>
  <c r="F463" i="11"/>
  <c r="F462" i="11"/>
  <c r="E461" i="11"/>
  <c r="D461" i="11"/>
  <c r="D458" i="11" s="1"/>
  <c r="C461" i="11"/>
  <c r="F460" i="11"/>
  <c r="F459" i="11"/>
  <c r="E458" i="11"/>
  <c r="C458" i="11"/>
  <c r="F457" i="11"/>
  <c r="F456" i="11"/>
  <c r="F455" i="11"/>
  <c r="F454" i="11"/>
  <c r="E453" i="11"/>
  <c r="E464" i="11" s="1"/>
  <c r="D453" i="11"/>
  <c r="C453" i="11"/>
  <c r="F452" i="11"/>
  <c r="F451" i="11"/>
  <c r="F450" i="11"/>
  <c r="F449" i="11"/>
  <c r="F441" i="11"/>
  <c r="F440" i="11"/>
  <c r="F439" i="11"/>
  <c r="E438" i="11"/>
  <c r="D438" i="11"/>
  <c r="C438" i="11"/>
  <c r="F436" i="11"/>
  <c r="F435" i="11"/>
  <c r="E434" i="11"/>
  <c r="D434" i="11"/>
  <c r="C434" i="11"/>
  <c r="F433" i="11"/>
  <c r="F432" i="11"/>
  <c r="E431" i="11"/>
  <c r="D431" i="11"/>
  <c r="C431" i="11"/>
  <c r="E430" i="11"/>
  <c r="D430" i="11"/>
  <c r="C430" i="11"/>
  <c r="F429" i="11"/>
  <c r="F428" i="11"/>
  <c r="F427" i="11"/>
  <c r="F426" i="11"/>
  <c r="F425" i="11"/>
  <c r="E424" i="11"/>
  <c r="D424" i="11"/>
  <c r="C424" i="11"/>
  <c r="F423" i="11"/>
  <c r="F422" i="11"/>
  <c r="C421" i="11"/>
  <c r="F421" i="11" s="1"/>
  <c r="F410" i="11"/>
  <c r="E410" i="11"/>
  <c r="D410" i="11"/>
  <c r="D409" i="11" s="1"/>
  <c r="C410" i="11"/>
  <c r="C409" i="11" s="1"/>
  <c r="F409" i="11"/>
  <c r="E409" i="11"/>
  <c r="F401" i="11"/>
  <c r="F400" i="11"/>
  <c r="E399" i="11"/>
  <c r="D399" i="11"/>
  <c r="C399" i="11"/>
  <c r="F397" i="11"/>
  <c r="F396" i="11"/>
  <c r="E395" i="11"/>
  <c r="E392" i="11" s="1"/>
  <c r="D395" i="11"/>
  <c r="C395" i="11"/>
  <c r="C392" i="11" s="1"/>
  <c r="F394" i="11"/>
  <c r="F393" i="11"/>
  <c r="D392" i="11"/>
  <c r="F391" i="11"/>
  <c r="F390" i="11"/>
  <c r="F389" i="11"/>
  <c r="F388" i="11"/>
  <c r="E387" i="11"/>
  <c r="E398" i="11" s="1"/>
  <c r="D387" i="11"/>
  <c r="C387" i="11"/>
  <c r="F386" i="11"/>
  <c r="F385" i="11"/>
  <c r="F384" i="11"/>
  <c r="F383" i="11"/>
  <c r="C382" i="11"/>
  <c r="F375" i="11"/>
  <c r="F374" i="11"/>
  <c r="F373" i="11"/>
  <c r="E372" i="11"/>
  <c r="D372" i="11"/>
  <c r="C372" i="11"/>
  <c r="F370" i="11"/>
  <c r="F369" i="11"/>
  <c r="E368" i="11"/>
  <c r="D368" i="11"/>
  <c r="C368" i="11"/>
  <c r="F367" i="11"/>
  <c r="F366" i="11"/>
  <c r="E365" i="11"/>
  <c r="D365" i="11"/>
  <c r="C365" i="11"/>
  <c r="E364" i="11"/>
  <c r="D364" i="11"/>
  <c r="C364" i="11"/>
  <c r="F363" i="11"/>
  <c r="F362" i="11"/>
  <c r="F361" i="11"/>
  <c r="F360" i="11"/>
  <c r="F359" i="11"/>
  <c r="E358" i="11"/>
  <c r="D358" i="11"/>
  <c r="C358" i="11"/>
  <c r="F357" i="11"/>
  <c r="F356" i="11"/>
  <c r="C355" i="11"/>
  <c r="F355" i="11" s="1"/>
  <c r="F344" i="11"/>
  <c r="E344" i="11"/>
  <c r="D344" i="11"/>
  <c r="C344" i="11"/>
  <c r="F343" i="11"/>
  <c r="E343" i="11"/>
  <c r="D343" i="11"/>
  <c r="C343" i="11"/>
  <c r="C316" i="11"/>
  <c r="F335" i="11"/>
  <c r="F334" i="11"/>
  <c r="E333" i="11"/>
  <c r="D333" i="11"/>
  <c r="C333" i="11"/>
  <c r="F331" i="11"/>
  <c r="F330" i="11"/>
  <c r="E329" i="11"/>
  <c r="E326" i="11" s="1"/>
  <c r="D329" i="11"/>
  <c r="C329" i="11"/>
  <c r="F328" i="11"/>
  <c r="F327" i="11"/>
  <c r="D326" i="11"/>
  <c r="F325" i="11"/>
  <c r="F324" i="11"/>
  <c r="F323" i="11"/>
  <c r="F322" i="11"/>
  <c r="E321" i="11"/>
  <c r="D321" i="11"/>
  <c r="C321" i="11"/>
  <c r="C332" i="11" s="1"/>
  <c r="F320" i="11"/>
  <c r="F319" i="11"/>
  <c r="F318" i="11"/>
  <c r="F317" i="11"/>
  <c r="D316" i="11"/>
  <c r="F309" i="11"/>
  <c r="F308" i="11"/>
  <c r="F307" i="11"/>
  <c r="E306" i="11"/>
  <c r="D306" i="11"/>
  <c r="C306" i="11"/>
  <c r="F304" i="11"/>
  <c r="F303" i="11"/>
  <c r="E302" i="11"/>
  <c r="D302" i="11"/>
  <c r="C302" i="11"/>
  <c r="F301" i="11"/>
  <c r="F300" i="11"/>
  <c r="E299" i="11"/>
  <c r="D299" i="11"/>
  <c r="C299" i="11"/>
  <c r="E298" i="11"/>
  <c r="D298" i="11"/>
  <c r="C298" i="11"/>
  <c r="F297" i="11"/>
  <c r="F296" i="11"/>
  <c r="F295" i="11"/>
  <c r="F294" i="11"/>
  <c r="F293" i="11"/>
  <c r="E292" i="11"/>
  <c r="D292" i="11"/>
  <c r="C292" i="11"/>
  <c r="F291" i="11"/>
  <c r="F290" i="11"/>
  <c r="C289" i="11"/>
  <c r="F289" i="11" s="1"/>
  <c r="F278" i="11"/>
  <c r="F277" i="11" s="1"/>
  <c r="E278" i="11"/>
  <c r="D278" i="11"/>
  <c r="D277" i="11" s="1"/>
  <c r="C278" i="11"/>
  <c r="E277" i="11"/>
  <c r="C277" i="11"/>
  <c r="F253" i="11"/>
  <c r="F255" i="11"/>
  <c r="F256" i="11"/>
  <c r="F257" i="11"/>
  <c r="F258" i="11"/>
  <c r="F260" i="11"/>
  <c r="F261" i="11"/>
  <c r="F263" i="11"/>
  <c r="F264" i="11"/>
  <c r="F267" i="11"/>
  <c r="F268" i="11"/>
  <c r="F223" i="11"/>
  <c r="F224" i="11"/>
  <c r="F226" i="11"/>
  <c r="F227" i="11"/>
  <c r="F228" i="11"/>
  <c r="F229" i="11"/>
  <c r="F230" i="11"/>
  <c r="F233" i="11"/>
  <c r="F234" i="11"/>
  <c r="F236" i="11"/>
  <c r="F237" i="11"/>
  <c r="F34" i="11" s="1"/>
  <c r="F240" i="11"/>
  <c r="F241" i="11"/>
  <c r="F242" i="11"/>
  <c r="C222" i="11"/>
  <c r="F222" i="11" s="1"/>
  <c r="F177" i="11"/>
  <c r="F178" i="11"/>
  <c r="F179" i="11"/>
  <c r="F180" i="11"/>
  <c r="F182" i="11"/>
  <c r="F183" i="11"/>
  <c r="F184" i="11"/>
  <c r="F185" i="11"/>
  <c r="F187" i="11"/>
  <c r="F188" i="11"/>
  <c r="F190" i="11"/>
  <c r="F191" i="11"/>
  <c r="F194" i="11"/>
  <c r="F195" i="11"/>
  <c r="F198" i="11"/>
  <c r="F199" i="11"/>
  <c r="F202" i="11"/>
  <c r="F203" i="11"/>
  <c r="F167" i="11"/>
  <c r="F168" i="11"/>
  <c r="F163" i="11"/>
  <c r="F162" i="11" s="1"/>
  <c r="F157" i="11"/>
  <c r="F154" i="11"/>
  <c r="F155" i="11"/>
  <c r="F156" i="11"/>
  <c r="F153" i="11"/>
  <c r="F150" i="11"/>
  <c r="F151" i="11"/>
  <c r="C149" i="11"/>
  <c r="F149" i="11" s="1"/>
  <c r="F140" i="11"/>
  <c r="F141" i="11"/>
  <c r="F142" i="11"/>
  <c r="F143" i="11"/>
  <c r="F144" i="11"/>
  <c r="F145" i="11"/>
  <c r="F146" i="11"/>
  <c r="F139" i="11"/>
  <c r="C138" i="11"/>
  <c r="C137" i="11" s="1"/>
  <c r="F129" i="11"/>
  <c r="F122" i="11"/>
  <c r="F123" i="11"/>
  <c r="F125" i="11"/>
  <c r="F126" i="11"/>
  <c r="F117" i="11"/>
  <c r="F118" i="11"/>
  <c r="F119" i="11"/>
  <c r="F120" i="11"/>
  <c r="F112" i="11"/>
  <c r="F113" i="11"/>
  <c r="F114" i="11"/>
  <c r="F115" i="11"/>
  <c r="F102" i="11"/>
  <c r="F101" i="11" s="1"/>
  <c r="F98" i="11"/>
  <c r="F97" i="11" s="1"/>
  <c r="F96" i="11"/>
  <c r="F94" i="11" s="1"/>
  <c r="F93" i="11"/>
  <c r="F92" i="11"/>
  <c r="F88" i="11"/>
  <c r="F89" i="11"/>
  <c r="F90" i="11"/>
  <c r="F87" i="11"/>
  <c r="F85" i="11"/>
  <c r="F84" i="11"/>
  <c r="C83" i="11"/>
  <c r="F81" i="11"/>
  <c r="F16" i="11" s="1"/>
  <c r="F74" i="11"/>
  <c r="F75" i="11"/>
  <c r="F76" i="11"/>
  <c r="F77" i="11"/>
  <c r="F78" i="11"/>
  <c r="F79" i="11"/>
  <c r="F80" i="11"/>
  <c r="F73" i="11"/>
  <c r="F64" i="11"/>
  <c r="F27" i="11"/>
  <c r="F19" i="11"/>
  <c r="C18" i="11"/>
  <c r="E193" i="11"/>
  <c r="D193" i="11"/>
  <c r="C193" i="11"/>
  <c r="E189" i="11"/>
  <c r="E186" i="11" s="1"/>
  <c r="F47" i="11" s="1"/>
  <c r="C189" i="11"/>
  <c r="D186" i="11"/>
  <c r="E181" i="11"/>
  <c r="E192" i="11" s="1"/>
  <c r="D181" i="11"/>
  <c r="D192" i="11" s="1"/>
  <c r="C176" i="11"/>
  <c r="E166" i="11"/>
  <c r="D166" i="11"/>
  <c r="C166" i="11"/>
  <c r="E162" i="11"/>
  <c r="D162" i="11"/>
  <c r="C162" i="11"/>
  <c r="F159" i="11"/>
  <c r="E159" i="11"/>
  <c r="D159" i="11"/>
  <c r="C159" i="11"/>
  <c r="E152" i="11"/>
  <c r="D152" i="11"/>
  <c r="C152" i="11"/>
  <c r="C148" i="11" s="1"/>
  <c r="F148" i="11" s="1"/>
  <c r="E138" i="11"/>
  <c r="E137" i="11" s="1"/>
  <c r="D138" i="11"/>
  <c r="D137" i="11" s="1"/>
  <c r="E266" i="11"/>
  <c r="D266" i="11"/>
  <c r="C266" i="11"/>
  <c r="E262" i="11"/>
  <c r="E259" i="11" s="1"/>
  <c r="D262" i="11"/>
  <c r="D259" i="11" s="1"/>
  <c r="C262" i="11"/>
  <c r="C259" i="11" s="1"/>
  <c r="E254" i="11"/>
  <c r="E265" i="11" s="1"/>
  <c r="D254" i="11"/>
  <c r="D265" i="11" s="1"/>
  <c r="C254" i="11"/>
  <c r="E239" i="11"/>
  <c r="D239" i="11"/>
  <c r="C239" i="11"/>
  <c r="E235" i="11"/>
  <c r="D235" i="11"/>
  <c r="C235" i="11"/>
  <c r="E232" i="11"/>
  <c r="D232" i="11"/>
  <c r="C232" i="11"/>
  <c r="E231" i="11"/>
  <c r="D231" i="11"/>
  <c r="C231" i="11"/>
  <c r="E225" i="11"/>
  <c r="D225" i="11"/>
  <c r="C225" i="11"/>
  <c r="F211" i="11"/>
  <c r="E211" i="11"/>
  <c r="D211" i="11"/>
  <c r="C211" i="11"/>
  <c r="F210" i="11"/>
  <c r="E210" i="11"/>
  <c r="D210" i="11"/>
  <c r="E201" i="11"/>
  <c r="D201" i="11"/>
  <c r="C201" i="11"/>
  <c r="E197" i="11"/>
  <c r="D197" i="11"/>
  <c r="C197" i="11"/>
  <c r="E124" i="11"/>
  <c r="E121" i="11" s="1"/>
  <c r="F121" i="11" s="1"/>
  <c r="C124" i="11"/>
  <c r="E116" i="11"/>
  <c r="D116" i="11"/>
  <c r="D127" i="11" s="1"/>
  <c r="C116" i="11"/>
  <c r="E111" i="11"/>
  <c r="E101" i="11"/>
  <c r="D101" i="11"/>
  <c r="C101" i="11"/>
  <c r="E97" i="11"/>
  <c r="D97" i="11"/>
  <c r="C97" i="11"/>
  <c r="E94" i="11"/>
  <c r="C94" i="11"/>
  <c r="E72" i="11"/>
  <c r="E71" i="11" s="1"/>
  <c r="D72" i="11"/>
  <c r="C71" i="11"/>
  <c r="E60" i="11"/>
  <c r="C60" i="11"/>
  <c r="C58" i="11" s="1"/>
  <c r="E59" i="11"/>
  <c r="E58" i="11" s="1"/>
  <c r="C59" i="11"/>
  <c r="D50" i="11"/>
  <c r="D61" i="11" s="1"/>
  <c r="F52" i="11"/>
  <c r="F49" i="11"/>
  <c r="D36" i="11"/>
  <c r="C36" i="11"/>
  <c r="C32" i="11"/>
  <c r="E29" i="11"/>
  <c r="C29" i="11"/>
  <c r="E18" i="11"/>
  <c r="E16" i="11"/>
  <c r="D16" i="11"/>
  <c r="C16" i="11"/>
  <c r="E15" i="11"/>
  <c r="C6" i="11"/>
  <c r="F213" i="10"/>
  <c r="E213" i="10"/>
  <c r="C213" i="10"/>
  <c r="B213" i="10"/>
  <c r="F199" i="10"/>
  <c r="E199" i="10"/>
  <c r="C199" i="10"/>
  <c r="B199" i="10"/>
  <c r="D198" i="10"/>
  <c r="A198" i="10"/>
  <c r="F183" i="10"/>
  <c r="E183" i="10"/>
  <c r="C183" i="10"/>
  <c r="B183" i="10"/>
  <c r="F169" i="10"/>
  <c r="E169" i="10"/>
  <c r="C169" i="10"/>
  <c r="B169" i="10"/>
  <c r="F153" i="10"/>
  <c r="E153" i="10"/>
  <c r="C153" i="10"/>
  <c r="B153" i="10"/>
  <c r="F139" i="10"/>
  <c r="E139" i="10"/>
  <c r="C139" i="10"/>
  <c r="B139" i="10"/>
  <c r="B92" i="10"/>
  <c r="C92" i="10"/>
  <c r="B77" i="10"/>
  <c r="F123" i="10"/>
  <c r="E123" i="10"/>
  <c r="C123" i="10"/>
  <c r="B123" i="10"/>
  <c r="D122" i="10"/>
  <c r="A122" i="10"/>
  <c r="D121" i="10"/>
  <c r="A121" i="10"/>
  <c r="D120" i="10"/>
  <c r="A120" i="10"/>
  <c r="D119" i="10"/>
  <c r="A119" i="10"/>
  <c r="D118" i="10"/>
  <c r="A118" i="10"/>
  <c r="D117" i="10"/>
  <c r="A117" i="10"/>
  <c r="D116" i="10"/>
  <c r="A116" i="10"/>
  <c r="D115" i="10"/>
  <c r="A115" i="10"/>
  <c r="D114" i="10"/>
  <c r="A114" i="10"/>
  <c r="F109" i="10"/>
  <c r="E109" i="10"/>
  <c r="C109" i="10"/>
  <c r="B109" i="10"/>
  <c r="D108" i="10"/>
  <c r="A108" i="10"/>
  <c r="D107" i="10"/>
  <c r="A107" i="10"/>
  <c r="D106" i="10"/>
  <c r="A106" i="10"/>
  <c r="D105" i="10"/>
  <c r="A105" i="10"/>
  <c r="D104" i="10"/>
  <c r="D138" i="10" s="1"/>
  <c r="A104" i="10"/>
  <c r="A138" i="10" s="1"/>
  <c r="D103" i="10"/>
  <c r="A103" i="10"/>
  <c r="D102" i="10"/>
  <c r="A102" i="10"/>
  <c r="D101" i="10"/>
  <c r="A101" i="10"/>
  <c r="D100" i="10"/>
  <c r="A100" i="10"/>
  <c r="D99" i="10"/>
  <c r="A99" i="10"/>
  <c r="D98" i="10"/>
  <c r="A98" i="10"/>
  <c r="F92" i="10"/>
  <c r="E92" i="10"/>
  <c r="D90" i="10"/>
  <c r="D89" i="10"/>
  <c r="A89" i="10"/>
  <c r="D88" i="10"/>
  <c r="A88" i="10"/>
  <c r="D87" i="10"/>
  <c r="A87" i="10"/>
  <c r="D86" i="10"/>
  <c r="A86" i="10"/>
  <c r="D85" i="10"/>
  <c r="A85" i="10"/>
  <c r="D84" i="10"/>
  <c r="A84" i="10"/>
  <c r="D83" i="10"/>
  <c r="A83" i="10"/>
  <c r="D82" i="10"/>
  <c r="A82" i="10"/>
  <c r="F77" i="10"/>
  <c r="E77" i="10"/>
  <c r="C77" i="10"/>
  <c r="D76" i="10"/>
  <c r="A76" i="10"/>
  <c r="D75" i="10"/>
  <c r="A75" i="10"/>
  <c r="D74" i="10"/>
  <c r="A74" i="10"/>
  <c r="D73" i="10"/>
  <c r="A73" i="10"/>
  <c r="D72" i="10"/>
  <c r="A72" i="10"/>
  <c r="D71" i="10"/>
  <c r="A71" i="10"/>
  <c r="D70" i="10"/>
  <c r="A70" i="10"/>
  <c r="D69" i="10"/>
  <c r="A69" i="10"/>
  <c r="D68" i="10"/>
  <c r="A68" i="10"/>
  <c r="D67" i="10"/>
  <c r="A67" i="10"/>
  <c r="D66" i="10"/>
  <c r="A66" i="10"/>
  <c r="D65" i="10"/>
  <c r="A65" i="10"/>
  <c r="F59" i="10"/>
  <c r="E59" i="10"/>
  <c r="C59" i="10"/>
  <c r="B59" i="10"/>
  <c r="F45" i="10"/>
  <c r="E45" i="10"/>
  <c r="C45" i="10"/>
  <c r="B45" i="10"/>
  <c r="F28" i="10"/>
  <c r="E28" i="10"/>
  <c r="C28" i="10"/>
  <c r="B28" i="10"/>
  <c r="F27" i="10"/>
  <c r="E27" i="10"/>
  <c r="C27" i="10"/>
  <c r="B27" i="10"/>
  <c r="F26" i="10"/>
  <c r="E26" i="10"/>
  <c r="C26" i="10"/>
  <c r="B26" i="10"/>
  <c r="F25" i="10"/>
  <c r="E25" i="10"/>
  <c r="C25" i="10"/>
  <c r="B25" i="10"/>
  <c r="F24" i="10"/>
  <c r="E24" i="10"/>
  <c r="C24" i="10"/>
  <c r="B24" i="10"/>
  <c r="F23" i="10"/>
  <c r="F29" i="10" s="1"/>
  <c r="E23" i="10"/>
  <c r="E29" i="10" s="1"/>
  <c r="B29" i="10"/>
  <c r="C20" i="10"/>
  <c r="F14" i="10"/>
  <c r="C14" i="10"/>
  <c r="F13" i="10"/>
  <c r="C13" i="10"/>
  <c r="F12" i="10"/>
  <c r="C12" i="10"/>
  <c r="F11" i="10"/>
  <c r="C11" i="10"/>
  <c r="F10" i="10"/>
  <c r="E15" i="10"/>
  <c r="C10" i="10"/>
  <c r="C9" i="10"/>
  <c r="D36" i="9"/>
  <c r="D29" i="9"/>
  <c r="D45" i="11" l="1"/>
  <c r="D52" i="15"/>
  <c r="D51" i="15"/>
  <c r="E52" i="15"/>
  <c r="E51" i="15"/>
  <c r="C52" i="15"/>
  <c r="C265" i="11"/>
  <c r="F265" i="11" s="1"/>
  <c r="C288" i="11"/>
  <c r="F288" i="11" s="1"/>
  <c r="D398" i="11"/>
  <c r="F235" i="11"/>
  <c r="F15" i="10"/>
  <c r="D21" i="11"/>
  <c r="F86" i="11"/>
  <c r="E402" i="11"/>
  <c r="E437" i="11"/>
  <c r="E442" i="11" s="1"/>
  <c r="D332" i="11"/>
  <c r="D336" i="11" s="1"/>
  <c r="D382" i="11"/>
  <c r="C464" i="11"/>
  <c r="C468" i="11" s="1"/>
  <c r="F468" i="11" s="1"/>
  <c r="F465" i="11"/>
  <c r="F19" i="13"/>
  <c r="F231" i="11"/>
  <c r="C192" i="11"/>
  <c r="C196" i="11" s="1"/>
  <c r="C200" i="11" s="1"/>
  <c r="E332" i="11"/>
  <c r="C398" i="11"/>
  <c r="F398" i="11" s="1"/>
  <c r="F399" i="11"/>
  <c r="C437" i="11"/>
  <c r="C442" i="11" s="1"/>
  <c r="F442" i="11" s="1"/>
  <c r="C420" i="11"/>
  <c r="F420" i="11" s="1"/>
  <c r="F424" i="11"/>
  <c r="G19" i="13"/>
  <c r="B24" i="19"/>
  <c r="C24" i="19" s="1"/>
  <c r="D24" i="19" s="1"/>
  <c r="E24" i="19" s="1"/>
  <c r="F24" i="19" s="1"/>
  <c r="G24" i="19" s="1"/>
  <c r="H24" i="19" s="1"/>
  <c r="I24" i="19" s="1"/>
  <c r="J24" i="19" s="1"/>
  <c r="K24" i="19" s="1"/>
  <c r="L24" i="19" s="1"/>
  <c r="M24" i="19" s="1"/>
  <c r="D28" i="20"/>
  <c r="D29" i="20" s="1"/>
  <c r="H28" i="20"/>
  <c r="L28" i="20"/>
  <c r="N20" i="20"/>
  <c r="F431" i="11"/>
  <c r="F438" i="11"/>
  <c r="E21" i="11"/>
  <c r="E17" i="11" s="1"/>
  <c r="E13" i="11" s="1"/>
  <c r="E12" i="11" s="1"/>
  <c r="E11" i="11" s="1"/>
  <c r="E10" i="11" s="1"/>
  <c r="E9" i="11" s="1"/>
  <c r="E8" i="11" s="1"/>
  <c r="E7" i="11" s="1"/>
  <c r="E6" i="11" s="1"/>
  <c r="E100" i="11"/>
  <c r="E105" i="11" s="1"/>
  <c r="F266" i="11"/>
  <c r="D305" i="11"/>
  <c r="D310" i="11" s="1"/>
  <c r="E448" i="11"/>
  <c r="D464" i="11"/>
  <c r="D468" i="11" s="1"/>
  <c r="F30" i="11"/>
  <c r="F31" i="11"/>
  <c r="F292" i="11"/>
  <c r="F299" i="11"/>
  <c r="F306" i="11"/>
  <c r="D71" i="11"/>
  <c r="F71" i="11" s="1"/>
  <c r="F72" i="11"/>
  <c r="F225" i="11"/>
  <c r="F232" i="11"/>
  <c r="F239" i="11"/>
  <c r="E269" i="11"/>
  <c r="F259" i="11"/>
  <c r="E28" i="11"/>
  <c r="F189" i="11"/>
  <c r="F166" i="11"/>
  <c r="E336" i="11"/>
  <c r="F329" i="11"/>
  <c r="C354" i="11"/>
  <c r="F354" i="11" s="1"/>
  <c r="F364" i="11"/>
  <c r="F368" i="11"/>
  <c r="E468" i="11"/>
  <c r="F461" i="11"/>
  <c r="C28" i="20"/>
  <c r="E28" i="20"/>
  <c r="E29" i="20" s="1"/>
  <c r="G28" i="20"/>
  <c r="G29" i="20" s="1"/>
  <c r="I28" i="20"/>
  <c r="I29" i="20" s="1"/>
  <c r="K28" i="20"/>
  <c r="K29" i="20" s="1"/>
  <c r="M28" i="20"/>
  <c r="M29" i="20" s="1"/>
  <c r="N10" i="20"/>
  <c r="C11" i="20"/>
  <c r="F29" i="20"/>
  <c r="H29" i="20"/>
  <c r="J29" i="20"/>
  <c r="L29" i="20"/>
  <c r="N12" i="20"/>
  <c r="C221" i="11"/>
  <c r="F221" i="11" s="1"/>
  <c r="F262" i="11"/>
  <c r="F254" i="11"/>
  <c r="E371" i="11"/>
  <c r="E376" i="11" s="1"/>
  <c r="F392" i="11"/>
  <c r="D448" i="11"/>
  <c r="E127" i="11"/>
  <c r="E131" i="11" s="1"/>
  <c r="E249" i="11"/>
  <c r="F249" i="11" s="1"/>
  <c r="D269" i="11"/>
  <c r="C305" i="11"/>
  <c r="C310" i="11" s="1"/>
  <c r="E305" i="11"/>
  <c r="E310" i="11" s="1"/>
  <c r="F298" i="11"/>
  <c r="F302" i="11"/>
  <c r="E316" i="11"/>
  <c r="F316" i="11" s="1"/>
  <c r="C326" i="11"/>
  <c r="F326" i="11" s="1"/>
  <c r="F333" i="11"/>
  <c r="D371" i="11"/>
  <c r="D376" i="11" s="1"/>
  <c r="F358" i="11"/>
  <c r="F365" i="11"/>
  <c r="F372" i="11"/>
  <c r="E382" i="11"/>
  <c r="F382" i="11" s="1"/>
  <c r="D402" i="11"/>
  <c r="F395" i="11"/>
  <c r="D437" i="11"/>
  <c r="D442" i="11" s="1"/>
  <c r="F434" i="11"/>
  <c r="F458" i="11"/>
  <c r="N23" i="19"/>
  <c r="N11" i="19"/>
  <c r="F116" i="11"/>
  <c r="F111" i="11" s="1"/>
  <c r="C16" i="16"/>
  <c r="I13" i="13"/>
  <c r="I19" i="13" s="1"/>
  <c r="F453" i="11"/>
  <c r="F430" i="11"/>
  <c r="F387" i="11"/>
  <c r="C336" i="11"/>
  <c r="F332" i="11"/>
  <c r="F321" i="11"/>
  <c r="D238" i="11"/>
  <c r="F22" i="11"/>
  <c r="F23" i="11"/>
  <c r="F24" i="11"/>
  <c r="F25" i="11"/>
  <c r="E32" i="11"/>
  <c r="C238" i="11"/>
  <c r="C243" i="11" s="1"/>
  <c r="E238" i="11"/>
  <c r="E243" i="11" s="1"/>
  <c r="D28" i="11"/>
  <c r="D29" i="11"/>
  <c r="F29" i="11" s="1"/>
  <c r="D32" i="11"/>
  <c r="F48" i="11"/>
  <c r="F56" i="11"/>
  <c r="F58" i="11"/>
  <c r="F59" i="11"/>
  <c r="F60" i="11"/>
  <c r="F63" i="11"/>
  <c r="D131" i="11"/>
  <c r="F124" i="11"/>
  <c r="F201" i="11"/>
  <c r="D176" i="11"/>
  <c r="F14" i="11"/>
  <c r="F15" i="11"/>
  <c r="F20" i="11"/>
  <c r="F18" i="11" s="1"/>
  <c r="F33" i="11"/>
  <c r="F32" i="11" s="1"/>
  <c r="F37" i="11"/>
  <c r="F46" i="11"/>
  <c r="F51" i="11"/>
  <c r="C127" i="11"/>
  <c r="C131" i="11" s="1"/>
  <c r="F197" i="11"/>
  <c r="C17" i="11"/>
  <c r="C35" i="11" s="1"/>
  <c r="C40" i="11" s="1"/>
  <c r="C82" i="11"/>
  <c r="F82" i="11" s="1"/>
  <c r="F28" i="11"/>
  <c r="F62" i="11"/>
  <c r="D7" i="11"/>
  <c r="D6" i="11" s="1"/>
  <c r="F83" i="11"/>
  <c r="F138" i="11"/>
  <c r="F137" i="11" s="1"/>
  <c r="F165" i="11" s="1"/>
  <c r="F170" i="11" s="1"/>
  <c r="F152" i="11"/>
  <c r="F181" i="11"/>
  <c r="E176" i="11"/>
  <c r="F186" i="11"/>
  <c r="F193" i="11"/>
  <c r="D18" i="11"/>
  <c r="D17" i="11" s="1"/>
  <c r="C50" i="11"/>
  <c r="C170" i="11"/>
  <c r="E165" i="11"/>
  <c r="E170" i="11" s="1"/>
  <c r="D165" i="11"/>
  <c r="D170" i="11" s="1"/>
  <c r="C111" i="11"/>
  <c r="D196" i="11"/>
  <c r="E196" i="11"/>
  <c r="C100" i="11"/>
  <c r="C105" i="11" s="1"/>
  <c r="C15" i="10"/>
  <c r="C29" i="10"/>
  <c r="B15" i="10"/>
  <c r="D53" i="9"/>
  <c r="D64" i="9" s="1"/>
  <c r="C53" i="9"/>
  <c r="C64" i="9" s="1"/>
  <c r="C36" i="9"/>
  <c r="D18" i="9"/>
  <c r="D17" i="9" s="1"/>
  <c r="C18" i="9"/>
  <c r="D7" i="9"/>
  <c r="D6" i="9" s="1"/>
  <c r="C7" i="9"/>
  <c r="C6" i="9" s="1"/>
  <c r="D100" i="11" l="1"/>
  <c r="D105" i="11" s="1"/>
  <c r="C269" i="11"/>
  <c r="C29" i="20"/>
  <c r="N29" i="20" s="1"/>
  <c r="C45" i="11"/>
  <c r="C61" i="11"/>
  <c r="F9" i="11"/>
  <c r="F13" i="11"/>
  <c r="F12" i="11"/>
  <c r="F8" i="11"/>
  <c r="F11" i="11"/>
  <c r="F10" i="11"/>
  <c r="F310" i="11"/>
  <c r="F127" i="11"/>
  <c r="F131" i="11" s="1"/>
  <c r="F269" i="11"/>
  <c r="F448" i="11"/>
  <c r="C371" i="11"/>
  <c r="F305" i="11"/>
  <c r="C402" i="11"/>
  <c r="F402" i="11" s="1"/>
  <c r="F437" i="11"/>
  <c r="N28" i="20"/>
  <c r="F336" i="11"/>
  <c r="F464" i="11"/>
  <c r="F21" i="11"/>
  <c r="F17" i="11" s="1"/>
  <c r="F100" i="11"/>
  <c r="F105" i="11" s="1"/>
  <c r="F192" i="11"/>
  <c r="C17" i="9"/>
  <c r="C35" i="9" s="1"/>
  <c r="D35" i="9"/>
  <c r="D40" i="9" s="1"/>
  <c r="N11" i="20"/>
  <c r="E35" i="11"/>
  <c r="C376" i="11"/>
  <c r="F376" i="11" s="1"/>
  <c r="F371" i="11"/>
  <c r="D243" i="11"/>
  <c r="F243" i="11" s="1"/>
  <c r="F238" i="11"/>
  <c r="F196" i="11"/>
  <c r="D35" i="11"/>
  <c r="D40" i="11" s="1"/>
  <c r="F176" i="11"/>
  <c r="E50" i="11"/>
  <c r="F53" i="11"/>
  <c r="F38" i="11"/>
  <c r="F36" i="11" s="1"/>
  <c r="E36" i="11"/>
  <c r="E200" i="11"/>
  <c r="E204" i="11" s="1"/>
  <c r="D200" i="11"/>
  <c r="D204" i="11" s="1"/>
  <c r="D65" i="11"/>
  <c r="D53" i="8"/>
  <c r="D18" i="8"/>
  <c r="D36" i="8"/>
  <c r="D6" i="8"/>
  <c r="D63" i="7"/>
  <c r="D67" i="7" s="1"/>
  <c r="D35" i="7"/>
  <c r="D6" i="7"/>
  <c r="D63" i="6"/>
  <c r="D67" i="6" s="1"/>
  <c r="D35" i="6"/>
  <c r="E61" i="11" l="1"/>
  <c r="E65" i="11" s="1"/>
  <c r="F7" i="11"/>
  <c r="F6" i="11" s="1"/>
  <c r="F35" i="11" s="1"/>
  <c r="F40" i="11" s="1"/>
  <c r="C40" i="9"/>
  <c r="D64" i="8"/>
  <c r="E45" i="11"/>
  <c r="F50" i="11"/>
  <c r="F45" i="11" s="1"/>
  <c r="E40" i="11"/>
  <c r="D39" i="7"/>
  <c r="D39" i="6"/>
  <c r="D17" i="8"/>
  <c r="D40" i="8" s="1"/>
  <c r="F57" i="11"/>
  <c r="C204" i="11"/>
  <c r="F204" i="11" s="1"/>
  <c r="F200" i="11"/>
  <c r="C65" i="11"/>
  <c r="D63" i="4"/>
  <c r="D67" i="4" s="1"/>
  <c r="D35" i="4"/>
  <c r="D39" i="4" s="1"/>
  <c r="D63" i="3"/>
  <c r="D67" i="3" s="1"/>
  <c r="D64" i="2"/>
  <c r="D68" i="2" s="1"/>
  <c r="D39" i="2"/>
  <c r="D33" i="1"/>
  <c r="C33" i="1"/>
  <c r="C31" i="1"/>
  <c r="C21" i="1"/>
  <c r="C3" i="1"/>
  <c r="C8" i="1" s="1"/>
  <c r="C15" i="1" s="1"/>
  <c r="D35" i="3"/>
  <c r="D39" i="3" s="1"/>
  <c r="F61" i="11" l="1"/>
  <c r="F65" i="11" s="1"/>
  <c r="D35" i="8"/>
  <c r="C34" i="1"/>
  <c r="D8" i="1"/>
</calcChain>
</file>

<file path=xl/sharedStrings.xml><?xml version="1.0" encoding="utf-8"?>
<sst xmlns="http://schemas.openxmlformats.org/spreadsheetml/2006/main" count="1711" uniqueCount="359">
  <si>
    <t>Jogcím</t>
  </si>
  <si>
    <t>Összesen (Ft)</t>
  </si>
  <si>
    <t>I.1.a</t>
  </si>
  <si>
    <t>Önkormányzati hivatal működésének támogatása</t>
  </si>
  <si>
    <t>I.1b.</t>
  </si>
  <si>
    <t>Település-üzemeltetéshez kapcsolódó feladatellátás támogatása</t>
  </si>
  <si>
    <t>Zöldterület-gazdálkodással kapcs. fel. ellátása</t>
  </si>
  <si>
    <t>Közvilágítás fenntartásának tám.</t>
  </si>
  <si>
    <t>Köztemető fenntartással kapcs. fel. tám.</t>
  </si>
  <si>
    <t>Közutak fenntartásának tám.</t>
  </si>
  <si>
    <t xml:space="preserve">Általános feladatok támogatása összesen: </t>
  </si>
  <si>
    <t xml:space="preserve">Egyéb kötelező önk. feladatok tám. </t>
  </si>
  <si>
    <t>I.1.d</t>
  </si>
  <si>
    <t>Lakott külterülettel kapcsolatos feladatok támogatása</t>
  </si>
  <si>
    <t>VI.1. kiegészítés I.1. jogcímekhez kapcsolódó kiegészítés</t>
  </si>
  <si>
    <t>I.</t>
  </si>
  <si>
    <t>HELYI ÖNKORMÁNYZATOK MŰKÖDÉSÉNEK ÁLTALÁNOS TÁMOGATÁSA</t>
  </si>
  <si>
    <t>I.2</t>
  </si>
  <si>
    <t>Nem közművel összegyűjtött háztartási szennyvíz ártalmatlanítása</t>
  </si>
  <si>
    <t>II.1</t>
  </si>
  <si>
    <t xml:space="preserve">Óvodaped. és óvódaped. munkáját seg. bértám. </t>
  </si>
  <si>
    <t>II.2</t>
  </si>
  <si>
    <t>Óvodaműk. Tám.</t>
  </si>
  <si>
    <t>II.</t>
  </si>
  <si>
    <t>TELEPÜLÉSI ÖNKORMÁNYZATOK EGYES KÖZNEVELÉSI FELADATAINAK TÁMOGATÁSA</t>
  </si>
  <si>
    <t>III.2</t>
  </si>
  <si>
    <t>III.3.c(1)</t>
  </si>
  <si>
    <t>Szociális étkeztetés</t>
  </si>
  <si>
    <t>III.3.d(1)</t>
  </si>
  <si>
    <t>Házi segítségnyújtás</t>
  </si>
  <si>
    <t>III.3.f(1)</t>
  </si>
  <si>
    <t>Időskorúak nappali intézményi ellátása</t>
  </si>
  <si>
    <t>III.3.g(5)</t>
  </si>
  <si>
    <t>Demens személyek nappali intézményi ellátása</t>
  </si>
  <si>
    <t>III.3.h(1)</t>
  </si>
  <si>
    <t>Pszichiátirai betegek nappali intézményi ellátása</t>
  </si>
  <si>
    <t>III.5</t>
  </si>
  <si>
    <t>Gyermekétkeztetés támogatása</t>
  </si>
  <si>
    <t>III.</t>
  </si>
  <si>
    <t>TELEPÜLÉSI ÖNKORMÁNYZATOK SZOCIÁLIS, GYERMEKJÓLÉTI ÉS GYERMEKÉTKEZTETÉSI FELADATAINAK TÁMOGATÁSA</t>
  </si>
  <si>
    <t>IV.1.d</t>
  </si>
  <si>
    <t>Tel. önk. nyilv. könyvtári és közműv. feladatellátása</t>
  </si>
  <si>
    <t>IV.</t>
  </si>
  <si>
    <t>A TELEPÜLÉSI ÖNKORMÁNYZATOK KULTURÁLIS FELADATAINAK TÁMOGATÁSA</t>
  </si>
  <si>
    <t>ÖSSZESEN</t>
  </si>
  <si>
    <t>Bevételi jogcím</t>
  </si>
  <si>
    <t>B 1</t>
  </si>
  <si>
    <t>Működési célú támogatások államháztartáson belülről</t>
  </si>
  <si>
    <t>Önkormányzatok működési támogatásai</t>
  </si>
  <si>
    <t>Helyi önkormányzatok működésének általános támogatása</t>
  </si>
  <si>
    <t>Települési önkormányzatok egyes köznevelési feladatainak támogatása</t>
  </si>
  <si>
    <t>Települési önkormányzatok szociális,gyermekjóléti és gyermekétkeztetési feladatainak támogatása</t>
  </si>
  <si>
    <t>Települési önkormányzatok kulturális feladatainak támogatása</t>
  </si>
  <si>
    <t>Működési célú központosított előirányzatok</t>
  </si>
  <si>
    <t>Helyi önkormányzatok kiegészítő támogatásai</t>
  </si>
  <si>
    <t>Működési célú visszatérítendő támogatások, kölcsönök visszatérülése államháztartáson belülről</t>
  </si>
  <si>
    <t>Egyéb működési célú támogatások bevételei államháztartáson belülről</t>
  </si>
  <si>
    <t>B 2</t>
  </si>
  <si>
    <t>Felhalmozási célú támogatások államháztartáson belülről</t>
  </si>
  <si>
    <t>B 3</t>
  </si>
  <si>
    <t>Közhatalmi bevételek</t>
  </si>
  <si>
    <t>Termékek és szolgáltatások adói</t>
  </si>
  <si>
    <t xml:space="preserve">    Iparűzési adó</t>
  </si>
  <si>
    <t>Gépjárműadók előirányzata</t>
  </si>
  <si>
    <t>Egyéb közhatalmi bevételek</t>
  </si>
  <si>
    <t xml:space="preserve">    Szabálysértési, közigazgatási bírság</t>
  </si>
  <si>
    <t xml:space="preserve">    Egyéb bírság</t>
  </si>
  <si>
    <t xml:space="preserve">    Pótlék</t>
  </si>
  <si>
    <t xml:space="preserve">    Egyéb</t>
  </si>
  <si>
    <t>B 4</t>
  </si>
  <si>
    <t>Működési bevételek</t>
  </si>
  <si>
    <t>B 5</t>
  </si>
  <si>
    <t>Felhalmozási bevételek</t>
  </si>
  <si>
    <t>B 6</t>
  </si>
  <si>
    <t>Működési célú átvett pénzeszközök</t>
  </si>
  <si>
    <t>Működési célú visszatérítendő támogatások, kölcsönök visszatérülése államháztartáson kívülről előirányzata</t>
  </si>
  <si>
    <t>Egyéb működési célú átvett pénzeszközök előirányzata</t>
  </si>
  <si>
    <t>B 7</t>
  </si>
  <si>
    <t>Felhalmozási célú átvett pénzeszközök</t>
  </si>
  <si>
    <t>Felhalmozási célú visszatérítendő támogatások, kölcsönök visszatérülése államháztartáson kívülről előirányzata</t>
  </si>
  <si>
    <t>Egyéb felhalmozási célú átvett pénzeszközök előirányzata</t>
  </si>
  <si>
    <t>KÖLTSÉGVETÉSI BEVÉTELEK (B1+…+B7)</t>
  </si>
  <si>
    <t>B 8</t>
  </si>
  <si>
    <t>Finanszírozási bevételek</t>
  </si>
  <si>
    <t>Előző év költségvetési maradványának igénybevétele előirányzata</t>
  </si>
  <si>
    <t xml:space="preserve"> Központi, irányító szervi támogatás előirányzata</t>
  </si>
  <si>
    <t>BEVÉTELEK MINDÖSSZESEN</t>
  </si>
  <si>
    <t>Kiadási jogcímek</t>
  </si>
  <si>
    <t>Működési költségvetés</t>
  </si>
  <si>
    <t>K 1</t>
  </si>
  <si>
    <t>Személyi juttatások</t>
  </si>
  <si>
    <t>K 2</t>
  </si>
  <si>
    <t>Munkaadókat terhelő járulékok és szociális hozzájárulási adó</t>
  </si>
  <si>
    <t>K 3</t>
  </si>
  <si>
    <t>Dologi kiadások</t>
  </si>
  <si>
    <t>K 4</t>
  </si>
  <si>
    <t>Ellátottak pénzbeli juttatásai</t>
  </si>
  <si>
    <t>K 5</t>
  </si>
  <si>
    <t xml:space="preserve">Egyéb működési célú kiadások: </t>
  </si>
  <si>
    <t>Elvonások és befizetések</t>
  </si>
  <si>
    <t>Működési célú visszatérítendő támogatások, kölcsönök nyújtása államháztartáson kívülre</t>
  </si>
  <si>
    <t>Egyéb működési célú támogatások államháztartáson kívülre</t>
  </si>
  <si>
    <t>Tartalékok</t>
  </si>
  <si>
    <t>Felhalmozási költségvetés</t>
  </si>
  <si>
    <t>K 6</t>
  </si>
  <si>
    <t xml:space="preserve"> Beruházások</t>
  </si>
  <si>
    <t>K 7</t>
  </si>
  <si>
    <t>Felújítások</t>
  </si>
  <si>
    <t>K 8</t>
  </si>
  <si>
    <t xml:space="preserve">Egyéb felhalmozási kiadások: </t>
  </si>
  <si>
    <t>Felhalmozási célú visszatérítendő támogatások, kölcsönök nyújtása államháztartáson kívülre</t>
  </si>
  <si>
    <t xml:space="preserve"> Felhalmozási célú pénzeszköztátadás áht kívülre</t>
  </si>
  <si>
    <t>KÖLTSÉGVETÉSI KIADÁSOK (K1+…+K8)</t>
  </si>
  <si>
    <t>K 9</t>
  </si>
  <si>
    <t>Finanszírozási kiadások</t>
  </si>
  <si>
    <t>Központi, irányító szervi támogatás folyósítása</t>
  </si>
  <si>
    <t>TÁRGYÉVI KIADÁSOK MINDÖSSZESEN</t>
  </si>
  <si>
    <t>József Attila Művelődési Ház és Nagyközségi Könyvtár</t>
  </si>
  <si>
    <t>Összevont Óvodai Intézmény</t>
  </si>
  <si>
    <t>Madarasi Településellátó, Beruházó és Szolgáltató Szervezet</t>
  </si>
  <si>
    <t>Kunmadarasi Közös Önkormányzati Hivatal</t>
  </si>
  <si>
    <t>Működési célú támogatás értékű bevétel ÁH-n belülről OEP finanszírozás</t>
  </si>
  <si>
    <t>Kunmadaras Nagyközség Önkormányzata</t>
  </si>
  <si>
    <t>Kunmadaras Nagyközség Önkormányzat Mindösszesen</t>
  </si>
  <si>
    <t>I. Működési célú (folyó) bevételek, működési célú (folyó) kiadások mérlege
(ÖNKORMÁNYZATI ÖSSZESEN)</t>
  </si>
  <si>
    <t>Bevételek</t>
  </si>
  <si>
    <t>Kiadások</t>
  </si>
  <si>
    <t>Megnevezés</t>
  </si>
  <si>
    <t>Munkaadókat terhelő járulékokés szociáli hozzájárulási adó</t>
  </si>
  <si>
    <t>Működési bevételek (felhalmozási áfa és ért te, imm j áfa nélkül)</t>
  </si>
  <si>
    <t>Működési célra átvett pénzeszközök</t>
  </si>
  <si>
    <t>Ellátottak pénzbeni juttatása</t>
  </si>
  <si>
    <t>Egyéb működési kiadások</t>
  </si>
  <si>
    <t>ÖSSZESEN:</t>
  </si>
  <si>
    <t>II. Felhalmozási bevételek és kiadások mérlege
(ÖNKORMÁNYZATI ÖSSZESEN)</t>
  </si>
  <si>
    <t>Beruházások</t>
  </si>
  <si>
    <t>Felhalmozási célra átvett pénzeszközök</t>
  </si>
  <si>
    <t>Egyéb felhalmozási kiadások</t>
  </si>
  <si>
    <t>Felhalm áfa és ért te, imm j áfa befizetés</t>
  </si>
  <si>
    <t>I. Működési célú (folyó) bevételek, működési célú (folyó) kiadások mérlege
(ÖNKORMÁNYZAT)</t>
  </si>
  <si>
    <t>II. Felhalmozási bevételek és kiadások mérlege
(ÖNKORMÁNYZAT)</t>
  </si>
  <si>
    <t xml:space="preserve">                               -</t>
  </si>
  <si>
    <t>I. Működési célú (folyó) bevételek, működési célú (folyó) kiadások mérlege
(KUNMADARASI KÖZÖS ÖNKORMÁNYZATI HIVATAL)</t>
  </si>
  <si>
    <t>II. Felhalmozási bevételek és kiadások mérlege
(KUNMADARASI KÖZÖS ÖNKORMÁNYZATI HIVATAL)</t>
  </si>
  <si>
    <t>I. Működési célú (folyó) bevételek, működési célú (folyó) kiadások mérlege
(MADARASI TELEPÜLÉSELLÁTÓ, BERUHÁZÓ ÉS SZOLGÁLTATÓ SZERVEZET)</t>
  </si>
  <si>
    <t>II. Felhalmozási bevételek és kiadások mérlege
(MADARASI TELEPÜLÉSELLÁTÓ, BERUHÁZÓ ÉS SZOLGÁLTATÓ SZERVEZET)</t>
  </si>
  <si>
    <t>I. Működési célú (folyó) bevételek, működési célú (folyó) kiadások mérlege
(ÖSSZEVONT ÓVODAI INTÉZMÉNY)</t>
  </si>
  <si>
    <t>II. Felhalmozási bevételek és kiadások mérlege
(ÖSSZEVONT ÓVODAI INTÉZMÉNY)</t>
  </si>
  <si>
    <t>I. Működési célú (folyó) bevételek, működési célú (folyó) kiadások mérlege
(JÓZSEF ATTILA MŰVELŐDÉSI HÁZ ÉS NAGYKÖZSÉGI KÖNYVTÁR)</t>
  </si>
  <si>
    <t>II. Felhalmozási bevételek és kiadások mérlege
(JÓZSEF ATTILA MŰVELŐDÉSI HÁZ ÉS NAGYKÖZSÉGI KÖNYVTÁR)</t>
  </si>
  <si>
    <t>ÖNKORMÁNYZAT ÖSSZESEN</t>
  </si>
  <si>
    <t>Kötelező feladat</t>
  </si>
  <si>
    <t>Önként vállalt feladat</t>
  </si>
  <si>
    <t>Állami (államigazgatási feladat)</t>
  </si>
  <si>
    <t>Vagyoni típusú adók</t>
  </si>
  <si>
    <t>ÖNKORMÁNYZAT</t>
  </si>
  <si>
    <t>Iparűzési adó</t>
  </si>
  <si>
    <t>KUNMADARASI KÖZÖS ÖNKORMÁNYZATI HIVATAL</t>
  </si>
  <si>
    <t>MADARASI TELEPÜLÉSELLÁTÓ, BERUHÁZÓ ÉS SZOLGÁLTATÓ SZERVEZET</t>
  </si>
  <si>
    <t>ÖSSZEVONT ÓVODAI INTÉZMÉNY</t>
  </si>
  <si>
    <t>JÓZSEF ATTILA MŰVELŐDÉSI HÁZ ÉS NAGYKÖZSÉGI KÖNYVTÁR</t>
  </si>
  <si>
    <t>Felújítás célonként</t>
  </si>
  <si>
    <t>Összesen:</t>
  </si>
  <si>
    <t>Felhalmozási kiadások feladatonként</t>
  </si>
  <si>
    <t xml:space="preserve"> Ezer forintban !</t>
  </si>
  <si>
    <t>Kötelezettség</t>
  </si>
  <si>
    <t>Köt. váll.</t>
  </si>
  <si>
    <t>Kiadás vonzata évenként</t>
  </si>
  <si>
    <t>Összesen</t>
  </si>
  <si>
    <t>Sor-
szám</t>
  </si>
  <si>
    <t>jogcíme</t>
  </si>
  <si>
    <t xml:space="preserve"> éve</t>
  </si>
  <si>
    <t>kifizetés</t>
  </si>
  <si>
    <t xml:space="preserve"> (4+5+6+7+8)</t>
  </si>
  <si>
    <t>Beruházás célonként</t>
  </si>
  <si>
    <t>Egyéb kötelezettség vállalások</t>
  </si>
  <si>
    <t>Folyamatos</t>
  </si>
  <si>
    <t xml:space="preserve">          </t>
  </si>
  <si>
    <t>Összesen  (1+2+3)</t>
  </si>
  <si>
    <t>Önkormányzati tanulmányi ösztöndíj</t>
  </si>
  <si>
    <t>Felvétel</t>
  </si>
  <si>
    <t xml:space="preserve">Lejárat </t>
  </si>
  <si>
    <t>Hitel állomány január 1-jén</t>
  </si>
  <si>
    <t>Hitel jellege</t>
  </si>
  <si>
    <t>éve</t>
  </si>
  <si>
    <t>1.</t>
  </si>
  <si>
    <t xml:space="preserve">Működési célú </t>
  </si>
  <si>
    <t>2.</t>
  </si>
  <si>
    <t>............................</t>
  </si>
  <si>
    <t>3.</t>
  </si>
  <si>
    <t>4.</t>
  </si>
  <si>
    <t>5.</t>
  </si>
  <si>
    <t>6.</t>
  </si>
  <si>
    <t>Felhalmozási célú</t>
  </si>
  <si>
    <t>7.</t>
  </si>
  <si>
    <t>8.</t>
  </si>
  <si>
    <t>9.</t>
  </si>
  <si>
    <t>10.</t>
  </si>
  <si>
    <t>11.</t>
  </si>
  <si>
    <t>12.</t>
  </si>
  <si>
    <t>Összesen (1+6)</t>
  </si>
  <si>
    <t>ÖNKORMÁNYZATI ÖSSZESEN</t>
  </si>
  <si>
    <t>2016. évre</t>
  </si>
  <si>
    <t>2017. évre</t>
  </si>
  <si>
    <t>I. Működési bevételek és kiadások</t>
  </si>
  <si>
    <t>Működési célú bevételek összesen:</t>
  </si>
  <si>
    <t>Működési célú kiadások összesen:</t>
  </si>
  <si>
    <t>II. Felhalmozási célú bevételek és kiadások</t>
  </si>
  <si>
    <t>Felhalm áfa és ért te, imm j áfája</t>
  </si>
  <si>
    <t>Felhalmozási célú bevételek összesen:</t>
  </si>
  <si>
    <t>Felhalmozási célú kiadások összesen:</t>
  </si>
  <si>
    <t>Önkormányzat bevételei összesen:</t>
  </si>
  <si>
    <t>Önkormányzat kiadásai összesen:</t>
  </si>
  <si>
    <t>2018. évre</t>
  </si>
  <si>
    <t>Működési célú</t>
  </si>
  <si>
    <t>Államháztartáson belülre</t>
  </si>
  <si>
    <t>Államháztartáson kívülre</t>
  </si>
  <si>
    <t>Civil keret</t>
  </si>
  <si>
    <t xml:space="preserve">Összesen: </t>
  </si>
  <si>
    <t>Km. Roma Nemzetiségi Önkormányzat</t>
  </si>
  <si>
    <t>Önkormányzati Ösztöndíj tám.</t>
  </si>
  <si>
    <t>Önkormányzat</t>
  </si>
  <si>
    <t>Önkormányzati segély</t>
  </si>
  <si>
    <t>Előirányzat</t>
  </si>
  <si>
    <t xml:space="preserve">Bevételi </t>
  </si>
  <si>
    <t>Kiadás</t>
  </si>
  <si>
    <t>Önerő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</si>
  <si>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</si>
  <si>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</si>
  <si>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</si>
  <si>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</si>
  <si>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</si>
  <si>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</si>
  <si>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</si>
  <si>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</si>
  <si>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</si>
  <si>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</si>
  <si>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</si>
  <si>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</si>
  <si>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 xml:space="preserve">Bevétel összesen: </t>
  </si>
  <si>
    <t>Egyéb működési célú kiadások</t>
  </si>
  <si>
    <t xml:space="preserve">Kiadás összesen: </t>
  </si>
  <si>
    <t>Záró pénzállomány</t>
  </si>
  <si>
    <t>a Magyarország gazdasági stabilitásáról szóló 2011. évi CXCIV.törvény (Stabilitási tv.)3.§(1) bek.szerinti adósságot keletkeztető ügylet válik, vagy válhat szükségessé</t>
  </si>
  <si>
    <t>Fejlesztési cél</t>
  </si>
  <si>
    <t>Fejlesztési saját forrás</t>
  </si>
  <si>
    <t>Stabilitási tv.3.§(1) szerinti adósságot keletkeztető ügylet</t>
  </si>
  <si>
    <t>S.sz.</t>
  </si>
  <si>
    <t>Megnevezése</t>
  </si>
  <si>
    <t>Bekerülési költség előirányzata (Ft)</t>
  </si>
  <si>
    <t>Előirányzat összege (Ft)</t>
  </si>
  <si>
    <t>Fejlesztés bruttó forrásigény előirányzata (Ft)</t>
  </si>
  <si>
    <t>eredeti</t>
  </si>
  <si>
    <t>módosított</t>
  </si>
  <si>
    <t>Ö S S Z E S E N :</t>
  </si>
  <si>
    <t>Megnevezés                                                           (adatok ezer forintban)</t>
  </si>
  <si>
    <t>Sor- szám</t>
  </si>
  <si>
    <t>tárgyév</t>
  </si>
  <si>
    <t>Saját bevétel és adósságot keletkeztető ügyletből eredő fizetési kötelezettség a tárgyévet követő</t>
  </si>
  <si>
    <t>1. évben</t>
  </si>
  <si>
    <t>2. évben</t>
  </si>
  <si>
    <t>3. évben</t>
  </si>
  <si>
    <t>4. évben</t>
  </si>
  <si>
    <t>5. évben</t>
  </si>
  <si>
    <t>6. évben</t>
  </si>
  <si>
    <t>7. évben</t>
  </si>
  <si>
    <t>8. évben</t>
  </si>
  <si>
    <t>9. évben</t>
  </si>
  <si>
    <t>10. évben</t>
  </si>
  <si>
    <t>11=3+....+10</t>
  </si>
  <si>
    <t>Helyi adók</t>
  </si>
  <si>
    <t>Önkormányzati vagyon és az önkormányzatot megillető vagyoni értékű jog értékesítéséből és hasznosításából származó bevétel</t>
  </si>
  <si>
    <t>Osztalék, koncessziós díj és hozmbevétel</t>
  </si>
  <si>
    <t>Tárgyi eszközök, immateriális jószág, részvény, részesedés, vállalat értékesítésból vagy privatizációból származó bevétel</t>
  </si>
  <si>
    <t>Bírság-, pótlék- és díjbevétel</t>
  </si>
  <si>
    <t>Kezességvállalással kapcsolatos megtérülés</t>
  </si>
  <si>
    <t>Saját bevételek (01+....+07)2</t>
  </si>
  <si>
    <t> 08</t>
  </si>
  <si>
    <t>Saját bevételek (08. sor) 50 %-a2</t>
  </si>
  <si>
    <t> 09</t>
  </si>
  <si>
    <t>Előző év(ek)ben keletkezett tárgyévet terhelő fizetési kötelezettség3 (11+....+17)</t>
  </si>
  <si>
    <t> 10</t>
  </si>
  <si>
    <t>Felvett, átvállalt hitel és annak tőketartozása</t>
  </si>
  <si>
    <t>Felvett, átvállalt kölcsön és annak tőketartozása</t>
  </si>
  <si>
    <t>Hitelviszonyt megtestesítő értékpapír</t>
  </si>
  <si>
    <t>Adott váltó</t>
  </si>
  <si>
    <t>Pénzügyi lízing</t>
  </si>
  <si>
    <t>Halasztott fizetés</t>
  </si>
  <si>
    <t>Kezességvállalásból eredő fizetési kötelezettség</t>
  </si>
  <si>
    <t>Tárgyévben keletkezett, illetve keletkező, tárgyévet terhelő fizetési kötelezettség3 (19+....+25)</t>
  </si>
  <si>
    <t> 18</t>
  </si>
  <si>
    <t>Fizetési kötelezettség összesen (10+18)</t>
  </si>
  <si>
    <t> 26</t>
  </si>
  <si>
    <t>Fizetési kötelezettséggel csökkentett saját bevétel (09-26)</t>
  </si>
  <si>
    <t> 27</t>
  </si>
  <si>
    <t>1 A saját bevételeket és a fizetési kötelezettségeket az ügylet futamidejének végéig be kell mutatni, évenkénti bontásban.</t>
  </si>
  <si>
    <t>2 A tárgyévet követő 3. évtől a futamidő végéig változatlan összeggel.</t>
  </si>
  <si>
    <t>3 Az adósságot keletkeztető ügyletekből eredő fizetési kötelezettségek, amibe nem számítandó bele a likvid hitelből és reorganizációs hitelből eredő, de beleszámítandó a kezességvállalásból eredő fizetési kötelezettség.</t>
  </si>
  <si>
    <t>Egyéb működési célú támogatások államháztartáson belülre</t>
  </si>
  <si>
    <t>II.4.</t>
  </si>
  <si>
    <t>A köznevelési intézmények működtetéséhez kapcsolódó támogatás</t>
  </si>
  <si>
    <t>III.3.</t>
  </si>
  <si>
    <t>Család- és gyermekjóléti szolgálat</t>
  </si>
  <si>
    <t>III.5.</t>
  </si>
  <si>
    <t>A rászoruló gyermekek intézményen kívüli szünidei étkeztetésének támogatása</t>
  </si>
  <si>
    <t>Család és Gyermekjóléti Szolgálat</t>
  </si>
  <si>
    <t>.</t>
  </si>
  <si>
    <t>Mezőőri járulék</t>
  </si>
  <si>
    <t>II. Felhalmozási bevételek és kiadások mérlege
(CSALÁD ÉS GYERMEKJÓLÉTI SZOLGÁLATA KUNMADARAS)</t>
  </si>
  <si>
    <t>I. Működési célú (folyó) bevételek, működési célú (folyó) kiadások mérlege
(CSALÁD ÉS GYERMEKJÓLÉTI SZOLGÁLATA KUNMADARAS)</t>
  </si>
  <si>
    <t>CSALÁD ÉS GYERMEKJÓLÉTI SZOLGÁLAT KUNMADARAS</t>
  </si>
  <si>
    <t>2019. évre</t>
  </si>
  <si>
    <t>József Attila Művelődési Ház:</t>
  </si>
  <si>
    <t>Egyéb kisértékű tárgyi eszköz:</t>
  </si>
  <si>
    <t>Összevont Óvodai Intézmény:</t>
  </si>
  <si>
    <t>Madarasi Településellátó, Beruházó és Szolgáltató Szervezet:</t>
  </si>
  <si>
    <t>Eke</t>
  </si>
  <si>
    <t>Kunmadarasi Közös Önkormányzati Hivatal:</t>
  </si>
  <si>
    <t>I.6.</t>
  </si>
  <si>
    <t>II.5.a</t>
  </si>
  <si>
    <t>II.5.b</t>
  </si>
  <si>
    <t>Kiegészítő támogatás az óvodapedagógusok minősítéséből adódó többletkiadásokhoz (2014. dec. 31.)</t>
  </si>
  <si>
    <t>Kiegészítő támogatás az óvodapedagógusok minősítéséből adódó többletkiadásokhoz (2015. évben megszerezték)</t>
  </si>
  <si>
    <t>Család és Gyermekjóléti Szolgálat Kunmadaras</t>
  </si>
  <si>
    <t>Eredeti ei.</t>
  </si>
  <si>
    <t>Munkajogi létszám (közfoglalkoztatott nélkül)</t>
  </si>
  <si>
    <t>Létszámkeret / átlagos állományi létszám (fő)</t>
  </si>
  <si>
    <t>Ebből: Köztisztviselő</t>
  </si>
  <si>
    <t xml:space="preserve">          részmunkaidős</t>
  </si>
  <si>
    <t>Ebből: Közalkalmazott</t>
  </si>
  <si>
    <t>Ebból: Munka tv alá tartozó</t>
  </si>
  <si>
    <t>Közfoglalkoztatott</t>
  </si>
  <si>
    <t>Képviselők, külsős bizottsági tagok</t>
  </si>
  <si>
    <t>2017. évi         eredeti előirányzat</t>
  </si>
  <si>
    <t>2016.. Évről áthúzódó bérkompenzáció támogatása</t>
  </si>
  <si>
    <t>2017. évi eredeti előirányzat</t>
  </si>
  <si>
    <t>Forintban !</t>
  </si>
  <si>
    <t>Adatok forintban</t>
  </si>
  <si>
    <t>2019 után</t>
  </si>
  <si>
    <t>Egyéb kisértékű tárgyi eszköz (ASP)</t>
  </si>
  <si>
    <t>2020. évre</t>
  </si>
  <si>
    <t>2018. évi         eredeti előirányzat</t>
  </si>
  <si>
    <t>A települési önkormányzatok szociális feladatainak egyéb támogatása</t>
  </si>
  <si>
    <t>I.5.</t>
  </si>
  <si>
    <t>Polgármesteri illetmény támogatása</t>
  </si>
  <si>
    <t>Államháztartási megelőlegezés visszafizetése</t>
  </si>
  <si>
    <t>2018. évi eredeti előirányzat</t>
  </si>
  <si>
    <t>Az önkormányzat 2018. évi fejlesztési céljai, melyek megvalósításához</t>
  </si>
  <si>
    <t>2021. évre</t>
  </si>
  <si>
    <t>2017. évi</t>
  </si>
  <si>
    <t>2020
után</t>
  </si>
  <si>
    <t>TOP-1.4.1-15 A foglalkoztatás és az életminőség javítása családbarát, munkába állást segítő intézmények, közszolgáltatások fejlesztésével</t>
  </si>
  <si>
    <t>TOP-1.1.1-15 Felhívás ipari parkok, iparterületek fejlesztésére " Kunmadarasi ipari terület fejlesztése"</t>
  </si>
  <si>
    <t>TOP-1.2.1-15 Társadalmi és környezeti szempontból fenntartható turizmusfejlesztés " Nagykunsági templomok útján"</t>
  </si>
  <si>
    <t>TOP-3.1.1-15 Fenntartható települési közlekedésfejlesztés " Kunmadaras kisléptékű kerékpáros közlekedésfejlesztése"</t>
  </si>
  <si>
    <t>TOP-3.2.1 - 15 Önkormányzati épületek energetikai korszerűsítése</t>
  </si>
  <si>
    <t>TOP-1.1.1-15 Felhívás ipari parkok, parterületek fejlesztésére " Kunmadarasi ipari terület fejlesztése"</t>
  </si>
  <si>
    <t>TOP-1.2.1-15 Társadalmi és környezeti szempontból fenntartható turizmusfejlesztés" Nagykunségi templomok útján"</t>
  </si>
  <si>
    <t>TOP-3.2.1-15 Önkormányzati épületek energetikai korszerűsítése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</si>
</sst>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F_t_-;\-* #,##0.00\ _F_t_-;_-* &quot;-&quot;??\ _F_t_-;_-@_-"/>
    <numFmt numFmtId="164" formatCode="#,###"/>
    <numFmt numFmtId="165" formatCode="_-* #,##0.00\ _F_t_-;\-* #,##0.00\ _F_t_-;_-* \-??\ _F_t_-;_-@_-"/>
    <numFmt numFmtId="166" formatCode="#,##0_ ;\-#,##0\ "/>
    <numFmt numFmtId="167" formatCode="_-* #,##0\ _F_t_-;\-* #,##0\ _F_t_-;_-* \-??\ _F_t_-;_-@_-"/>
    <numFmt numFmtId="168" formatCode="#"/>
    <numFmt numFmtId="169" formatCode="_-* #,##0\ _F_t_-;\-* #,##0\ _F_t_-;_-* &quot;-&quot;??\ _F_t_-;_-@_-"/>
  </numFmts>
  <fonts count="49" x14ac:knownFonts="1">
    <font>
      <sz val="10"/>
      <name val="Times New Roman CE"/>
      <family val="1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12"/>
      <name val="Times New Roman"/>
      <family val="1"/>
      <charset val="238"/>
    </font>
    <font>
      <sz val="10"/>
      <name val="Times New Roman CE"/>
      <family val="1"/>
      <charset val="238"/>
    </font>
    <font>
      <b/>
      <sz val="10"/>
      <name val="Times New Roman"/>
      <family val="1"/>
      <charset val="238"/>
    </font>
    <font>
      <sz val="14"/>
      <name val="Times New Roman CE"/>
      <family val="1"/>
      <charset val="238"/>
    </font>
    <font>
      <b/>
      <sz val="10"/>
      <name val="Times New Roman CE"/>
      <family val="1"/>
      <charset val="238"/>
    </font>
    <font>
      <u/>
      <sz val="10"/>
      <color indexed="12"/>
      <name val="Times New Roman CE"/>
      <family val="1"/>
      <charset val="238"/>
    </font>
    <font>
      <sz val="12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name val="Times New Roman CE"/>
      <charset val="238"/>
    </font>
    <font>
      <b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12"/>
      <name val="Times New Roman CE"/>
      <charset val="238"/>
    </font>
    <font>
      <sz val="9"/>
      <name val="Times New Roman CE"/>
      <family val="1"/>
      <charset val="238"/>
    </font>
    <font>
      <b/>
      <sz val="11"/>
      <name val="Times New Roman CE"/>
      <charset val="238"/>
    </font>
    <font>
      <sz val="12"/>
      <name val="Times New Roman CE"/>
      <charset val="238"/>
    </font>
    <font>
      <b/>
      <sz val="11"/>
      <name val="Times New Roman"/>
      <family val="1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4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color indexed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thin">
        <color indexed="64"/>
      </bottom>
      <diagonal/>
    </border>
  </borders>
  <cellStyleXfs count="14">
    <xf numFmtId="0" fontId="0" fillId="0" borderId="0"/>
    <xf numFmtId="43" fontId="3" fillId="0" borderId="0" applyFont="0" applyFill="0" applyBorder="0" applyAlignment="0" applyProtection="0"/>
    <xf numFmtId="165" fontId="5" fillId="0" borderId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/>
    <xf numFmtId="0" fontId="5" fillId="0" borderId="0"/>
    <xf numFmtId="0" fontId="3" fillId="0" borderId="0"/>
    <xf numFmtId="0" fontId="1" fillId="0" borderId="0"/>
    <xf numFmtId="0" fontId="5" fillId="0" borderId="0"/>
    <xf numFmtId="0" fontId="3" fillId="0" borderId="0"/>
    <xf numFmtId="0" fontId="33" fillId="0" borderId="0"/>
    <xf numFmtId="0" fontId="46" fillId="0" borderId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642">
    <xf numFmtId="0" fontId="0" fillId="0" borderId="0" xfId="0"/>
    <xf numFmtId="0" fontId="2" fillId="0" borderId="1" xfId="7" applyFont="1" applyFill="1" applyBorder="1" applyAlignment="1" applyProtection="1">
      <alignment horizontal="center" vertical="center" wrapText="1"/>
      <protection hidden="1"/>
    </xf>
    <xf numFmtId="3" fontId="2" fillId="0" borderId="1" xfId="7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6"/>
    <xf numFmtId="0" fontId="4" fillId="0" borderId="1" xfId="7" applyFont="1" applyFill="1" applyBorder="1" applyAlignment="1" applyProtection="1">
      <alignment vertical="center" wrapText="1"/>
      <protection hidden="1"/>
    </xf>
    <xf numFmtId="3" fontId="4" fillId="0" borderId="1" xfId="7" applyNumberFormat="1" applyFont="1" applyFill="1" applyBorder="1" applyAlignment="1" applyProtection="1">
      <alignment vertical="center" wrapText="1"/>
      <protection hidden="1"/>
    </xf>
    <xf numFmtId="0" fontId="4" fillId="0" borderId="2" xfId="7" applyFont="1" applyFill="1" applyBorder="1" applyAlignment="1" applyProtection="1">
      <alignment vertical="center" wrapText="1"/>
      <protection hidden="1"/>
    </xf>
    <xf numFmtId="3" fontId="4" fillId="0" borderId="2" xfId="7" applyNumberFormat="1" applyFont="1" applyFill="1" applyBorder="1" applyAlignment="1" applyProtection="1">
      <alignment vertical="center" wrapText="1"/>
      <protection hidden="1"/>
    </xf>
    <xf numFmtId="0" fontId="4" fillId="0" borderId="3" xfId="7" applyFont="1" applyFill="1" applyBorder="1" applyAlignment="1" applyProtection="1">
      <alignment vertical="center" wrapText="1"/>
      <protection hidden="1"/>
    </xf>
    <xf numFmtId="3" fontId="4" fillId="0" borderId="3" xfId="7" applyNumberFormat="1" applyFont="1" applyFill="1" applyBorder="1" applyAlignment="1" applyProtection="1">
      <alignment vertical="center" wrapText="1"/>
      <protection hidden="1"/>
    </xf>
    <xf numFmtId="3" fontId="4" fillId="0" borderId="4" xfId="7" applyNumberFormat="1" applyFont="1" applyFill="1" applyBorder="1" applyAlignment="1" applyProtection="1">
      <alignment vertical="center" wrapText="1"/>
      <protection hidden="1"/>
    </xf>
    <xf numFmtId="0" fontId="4" fillId="0" borderId="4" xfId="7" applyFont="1" applyFill="1" applyBorder="1" applyAlignment="1" applyProtection="1">
      <alignment vertical="center" wrapText="1"/>
      <protection hidden="1"/>
    </xf>
    <xf numFmtId="3" fontId="4" fillId="0" borderId="5" xfId="7" applyNumberFormat="1" applyFont="1" applyFill="1" applyBorder="1" applyAlignment="1" applyProtection="1">
      <alignment vertical="center" wrapText="1"/>
      <protection hidden="1"/>
    </xf>
    <xf numFmtId="0" fontId="2" fillId="0" borderId="6" xfId="7" applyFont="1" applyFill="1" applyBorder="1" applyAlignment="1" applyProtection="1">
      <alignment vertical="center" wrapText="1"/>
      <protection hidden="1"/>
    </xf>
    <xf numFmtId="3" fontId="2" fillId="0" borderId="6" xfId="7" applyNumberFormat="1" applyFont="1" applyFill="1" applyBorder="1" applyAlignment="1" applyProtection="1">
      <alignment vertical="center" wrapText="1"/>
      <protection hidden="1"/>
    </xf>
    <xf numFmtId="0" fontId="2" fillId="0" borderId="1" xfId="7" applyFont="1" applyFill="1" applyBorder="1" applyAlignment="1" applyProtection="1">
      <alignment vertical="center" wrapText="1"/>
      <protection hidden="1"/>
    </xf>
    <xf numFmtId="3" fontId="2" fillId="0" borderId="1" xfId="7" applyNumberFormat="1" applyFont="1" applyFill="1" applyBorder="1" applyAlignment="1" applyProtection="1">
      <alignment vertical="center" wrapText="1"/>
      <protection hidden="1"/>
    </xf>
    <xf numFmtId="0" fontId="4" fillId="0" borderId="7" xfId="7" applyFont="1" applyFill="1" applyBorder="1" applyAlignment="1" applyProtection="1">
      <alignment vertical="center" wrapText="1"/>
      <protection hidden="1"/>
    </xf>
    <xf numFmtId="3" fontId="4" fillId="0" borderId="7" xfId="7" applyNumberFormat="1" applyFont="1" applyFill="1" applyBorder="1" applyAlignment="1" applyProtection="1">
      <alignment vertical="center" wrapText="1"/>
      <protection hidden="1"/>
    </xf>
    <xf numFmtId="0" fontId="4" fillId="0" borderId="6" xfId="7" applyFont="1" applyFill="1" applyBorder="1" applyAlignment="1" applyProtection="1">
      <alignment vertical="center" wrapText="1"/>
      <protection hidden="1"/>
    </xf>
    <xf numFmtId="3" fontId="4" fillId="0" borderId="6" xfId="7" applyNumberFormat="1" applyFont="1" applyFill="1" applyBorder="1" applyAlignment="1" applyProtection="1">
      <alignment vertical="center" wrapText="1"/>
      <protection hidden="1"/>
    </xf>
    <xf numFmtId="0" fontId="6" fillId="0" borderId="8" xfId="7" applyFont="1" applyFill="1" applyBorder="1" applyAlignment="1" applyProtection="1">
      <alignment vertical="center" wrapText="1"/>
      <protection hidden="1"/>
    </xf>
    <xf numFmtId="0" fontId="6" fillId="0" borderId="6" xfId="7" applyFont="1" applyFill="1" applyBorder="1" applyAlignment="1" applyProtection="1">
      <alignment vertical="center" wrapText="1"/>
      <protection hidden="1"/>
    </xf>
    <xf numFmtId="164" fontId="4" fillId="0" borderId="1" xfId="7" applyNumberFormat="1" applyFont="1" applyFill="1" applyBorder="1" applyAlignment="1" applyProtection="1">
      <alignment vertical="center" wrapText="1"/>
      <protection hidden="1"/>
    </xf>
    <xf numFmtId="164" fontId="2" fillId="0" borderId="1" xfId="7" applyNumberFormat="1" applyFont="1" applyFill="1" applyBorder="1" applyAlignment="1" applyProtection="1">
      <alignment vertical="center" wrapText="1"/>
      <protection hidden="1"/>
    </xf>
    <xf numFmtId="0" fontId="0" fillId="0" borderId="0" xfId="0" applyFont="1" applyFill="1" applyBorder="1" applyAlignment="1" applyProtection="1">
      <alignment horizontal="center" vertical="center" wrapText="1"/>
      <protection locked="0"/>
    </xf>
    <xf numFmtId="164" fontId="9" fillId="0" borderId="10" xfId="3" applyNumberFormat="1" applyFont="1" applyFill="1" applyBorder="1" applyAlignment="1" applyProtection="1">
      <alignment horizontal="center" vertical="center"/>
      <protection hidden="1"/>
    </xf>
    <xf numFmtId="0" fontId="8" fillId="0" borderId="11" xfId="0" applyFont="1" applyFill="1" applyBorder="1" applyAlignment="1" applyProtection="1">
      <alignment horizontal="center" vertical="center" wrapText="1"/>
      <protection hidden="1"/>
    </xf>
    <xf numFmtId="0" fontId="8" fillId="0" borderId="12" xfId="0" applyFont="1" applyFill="1" applyBorder="1" applyAlignment="1" applyProtection="1">
      <alignment horizontal="center" vertical="center" wrapText="1"/>
      <protection hidden="1"/>
    </xf>
    <xf numFmtId="0" fontId="8" fillId="0" borderId="13" xfId="0" applyFont="1" applyFill="1" applyBorder="1" applyAlignment="1" applyProtection="1">
      <alignment horizontal="center" vertical="center" wrapText="1"/>
      <protection hidden="1"/>
    </xf>
    <xf numFmtId="0" fontId="8" fillId="0" borderId="14" xfId="0" applyFont="1" applyFill="1" applyBorder="1" applyAlignment="1" applyProtection="1">
      <alignment vertical="center" wrapText="1"/>
      <protection hidden="1"/>
    </xf>
    <xf numFmtId="0" fontId="8" fillId="0" borderId="10" xfId="0" applyFont="1" applyFill="1" applyBorder="1" applyAlignment="1" applyProtection="1">
      <alignment vertical="center" wrapText="1"/>
      <protection hidden="1"/>
    </xf>
    <xf numFmtId="0" fontId="8" fillId="0" borderId="10" xfId="0" applyFont="1" applyFill="1" applyBorder="1" applyAlignment="1" applyProtection="1">
      <alignment horizontal="center" vertical="center" wrapText="1"/>
      <protection hidden="1"/>
    </xf>
    <xf numFmtId="0" fontId="8" fillId="0" borderId="15" xfId="0" applyFont="1" applyFill="1" applyBorder="1" applyAlignment="1" applyProtection="1">
      <alignment horizontal="center" vertical="center" wrapText="1"/>
      <protection hidden="1"/>
    </xf>
    <xf numFmtId="0" fontId="8" fillId="0" borderId="13" xfId="0" applyFont="1" applyFill="1" applyBorder="1" applyAlignment="1" applyProtection="1">
      <alignment vertical="center" wrapText="1"/>
      <protection hidden="1"/>
    </xf>
    <xf numFmtId="0" fontId="8" fillId="0" borderId="16" xfId="0" applyFont="1" applyFill="1" applyBorder="1" applyAlignment="1" applyProtection="1">
      <alignment horizontal="center" vertical="center" wrapText="1"/>
      <protection hidden="1"/>
    </xf>
    <xf numFmtId="164" fontId="8" fillId="0" borderId="17" xfId="0" applyNumberFormat="1" applyFont="1" applyFill="1" applyBorder="1" applyAlignment="1" applyProtection="1">
      <alignment horizontal="center" vertical="center"/>
      <protection hidden="1"/>
    </xf>
    <xf numFmtId="164" fontId="8" fillId="0" borderId="18" xfId="0" applyNumberFormat="1" applyFont="1" applyFill="1" applyBorder="1" applyAlignment="1" applyProtection="1">
      <alignment horizontal="center" vertical="center"/>
      <protection hidden="1"/>
    </xf>
    <xf numFmtId="0" fontId="8" fillId="0" borderId="11" xfId="0" applyFont="1" applyFill="1" applyBorder="1" applyAlignment="1" applyProtection="1">
      <alignment vertical="center" wrapText="1"/>
      <protection hidden="1"/>
    </xf>
    <xf numFmtId="0" fontId="8" fillId="0" borderId="19" xfId="0" applyFont="1" applyFill="1" applyBorder="1" applyAlignment="1" applyProtection="1">
      <alignment horizontal="center" vertical="center" wrapText="1"/>
      <protection hidden="1"/>
    </xf>
    <xf numFmtId="0" fontId="8" fillId="0" borderId="20" xfId="0" applyFont="1" applyFill="1" applyBorder="1" applyAlignment="1" applyProtection="1">
      <alignment vertical="center" wrapText="1"/>
      <protection hidden="1"/>
    </xf>
    <xf numFmtId="0" fontId="8" fillId="0" borderId="21" xfId="0" applyFont="1" applyFill="1" applyBorder="1" applyAlignment="1" applyProtection="1">
      <alignment horizontal="center" vertical="center" wrapText="1"/>
      <protection hidden="1"/>
    </xf>
    <xf numFmtId="164" fontId="8" fillId="0" borderId="22" xfId="0" applyNumberFormat="1" applyFont="1" applyFill="1" applyBorder="1" applyAlignment="1" applyProtection="1">
      <alignment horizontal="center" vertical="center"/>
      <protection hidden="1"/>
    </xf>
    <xf numFmtId="0" fontId="8" fillId="0" borderId="23" xfId="0" applyFont="1" applyFill="1" applyBorder="1" applyAlignment="1" applyProtection="1">
      <alignment vertical="center" wrapText="1"/>
      <protection hidden="1"/>
    </xf>
    <xf numFmtId="0" fontId="8" fillId="0" borderId="24" xfId="0" applyFont="1" applyFill="1" applyBorder="1" applyAlignment="1" applyProtection="1">
      <alignment horizontal="center" vertical="center" wrapText="1"/>
      <protection hidden="1"/>
    </xf>
    <xf numFmtId="0" fontId="8" fillId="0" borderId="25" xfId="0" applyFont="1" applyFill="1" applyBorder="1" applyAlignment="1" applyProtection="1">
      <alignment horizontal="center" vertical="center" wrapText="1"/>
      <protection hidden="1"/>
    </xf>
    <xf numFmtId="49" fontId="13" fillId="0" borderId="1" xfId="0" applyNumberFormat="1" applyFont="1" applyBorder="1" applyAlignment="1">
      <alignment wrapText="1"/>
    </xf>
    <xf numFmtId="49" fontId="13" fillId="0" borderId="2" xfId="0" applyNumberFormat="1" applyFont="1" applyBorder="1" applyAlignment="1">
      <alignment wrapText="1"/>
    </xf>
    <xf numFmtId="0" fontId="14" fillId="0" borderId="2" xfId="0" applyNumberFormat="1" applyFont="1" applyBorder="1" applyAlignment="1">
      <alignment wrapText="1"/>
    </xf>
    <xf numFmtId="49" fontId="13" fillId="0" borderId="4" xfId="0" applyNumberFormat="1" applyFont="1" applyBorder="1" applyAlignment="1">
      <alignment wrapText="1"/>
    </xf>
    <xf numFmtId="0" fontId="14" fillId="0" borderId="4" xfId="0" applyNumberFormat="1" applyFont="1" applyBorder="1" applyAlignment="1">
      <alignment wrapText="1"/>
    </xf>
    <xf numFmtId="49" fontId="15" fillId="0" borderId="4" xfId="0" applyNumberFormat="1" applyFont="1" applyBorder="1" applyAlignment="1">
      <alignment wrapText="1"/>
    </xf>
    <xf numFmtId="0" fontId="16" fillId="0" borderId="4" xfId="0" applyNumberFormat="1" applyFont="1" applyBorder="1" applyAlignment="1">
      <alignment wrapText="1"/>
    </xf>
    <xf numFmtId="0" fontId="11" fillId="0" borderId="4" xfId="0" applyNumberFormat="1" applyFont="1" applyBorder="1" applyAlignment="1">
      <alignment wrapText="1"/>
    </xf>
    <xf numFmtId="49" fontId="13" fillId="0" borderId="26" xfId="0" applyNumberFormat="1" applyFont="1" applyBorder="1" applyAlignment="1">
      <alignment wrapText="1"/>
    </xf>
    <xf numFmtId="0" fontId="14" fillId="0" borderId="26" xfId="0" applyNumberFormat="1" applyFont="1" applyBorder="1" applyAlignment="1">
      <alignment wrapText="1"/>
    </xf>
    <xf numFmtId="0" fontId="14" fillId="0" borderId="1" xfId="0" applyNumberFormat="1" applyFont="1" applyBorder="1" applyAlignment="1">
      <alignment wrapText="1"/>
    </xf>
    <xf numFmtId="49" fontId="15" fillId="0" borderId="7" xfId="0" applyNumberFormat="1" applyFont="1" applyBorder="1" applyAlignment="1">
      <alignment wrapText="1"/>
    </xf>
    <xf numFmtId="0" fontId="16" fillId="0" borderId="7" xfId="0" applyNumberFormat="1" applyFont="1" applyBorder="1" applyAlignment="1">
      <alignment wrapText="1"/>
    </xf>
    <xf numFmtId="0" fontId="14" fillId="0" borderId="2" xfId="0" applyFont="1" applyBorder="1" applyAlignment="1">
      <alignment wrapText="1"/>
    </xf>
    <xf numFmtId="0" fontId="17" fillId="0" borderId="7" xfId="0" applyNumberFormat="1" applyFont="1" applyBorder="1" applyAlignment="1">
      <alignment wrapText="1"/>
    </xf>
    <xf numFmtId="0" fontId="12" fillId="0" borderId="27" xfId="0" applyFont="1" applyFill="1" applyBorder="1" applyAlignment="1" applyProtection="1">
      <alignment horizontal="center" vertical="center" wrapText="1"/>
      <protection hidden="1"/>
    </xf>
    <xf numFmtId="0" fontId="3" fillId="0" borderId="27" xfId="0" applyFont="1" applyFill="1" applyBorder="1" applyAlignment="1" applyProtection="1">
      <alignment horizontal="center" vertical="center" wrapText="1"/>
      <protection hidden="1"/>
    </xf>
    <xf numFmtId="0" fontId="3" fillId="0" borderId="14" xfId="0" applyFont="1" applyFill="1" applyBorder="1" applyAlignment="1" applyProtection="1">
      <alignment vertical="center" wrapText="1"/>
      <protection hidden="1"/>
    </xf>
    <xf numFmtId="0" fontId="3" fillId="0" borderId="28" xfId="0" applyFont="1" applyFill="1" applyBorder="1" applyAlignment="1" applyProtection="1">
      <alignment horizontal="center" vertical="center" wrapText="1"/>
      <protection hidden="1"/>
    </xf>
    <xf numFmtId="0" fontId="3" fillId="0" borderId="29" xfId="0" applyFont="1" applyFill="1" applyBorder="1" applyAlignment="1" applyProtection="1">
      <alignment vertical="center" wrapText="1"/>
      <protection hidden="1"/>
    </xf>
    <xf numFmtId="0" fontId="3" fillId="0" borderId="30" xfId="0" applyFont="1" applyFill="1" applyBorder="1" applyAlignment="1" applyProtection="1">
      <alignment horizontal="center" vertical="center" wrapText="1"/>
      <protection hidden="1"/>
    </xf>
    <xf numFmtId="0" fontId="3" fillId="0" borderId="31" xfId="0" applyFont="1" applyFill="1" applyBorder="1" applyAlignment="1" applyProtection="1">
      <alignment vertical="center" wrapText="1"/>
      <protection hidden="1"/>
    </xf>
    <xf numFmtId="0" fontId="3" fillId="0" borderId="32" xfId="0" applyFont="1" applyFill="1" applyBorder="1" applyAlignment="1" applyProtection="1">
      <alignment horizontal="center" vertical="center" wrapText="1"/>
      <protection hidden="1"/>
    </xf>
    <xf numFmtId="0" fontId="3" fillId="0" borderId="32" xfId="0" applyFont="1" applyFill="1" applyBorder="1" applyAlignment="1" applyProtection="1">
      <alignment vertical="center" wrapText="1"/>
      <protection hidden="1"/>
    </xf>
    <xf numFmtId="0" fontId="8" fillId="0" borderId="1" xfId="0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 applyProtection="1">
      <alignment vertical="center" wrapText="1"/>
      <protection hidden="1"/>
    </xf>
    <xf numFmtId="0" fontId="8" fillId="0" borderId="33" xfId="0" applyFont="1" applyFill="1" applyBorder="1" applyAlignment="1" applyProtection="1">
      <alignment horizontal="center" vertical="center" wrapText="1"/>
      <protection hidden="1"/>
    </xf>
    <xf numFmtId="0" fontId="12" fillId="0" borderId="10" xfId="0" applyFont="1" applyFill="1" applyBorder="1" applyAlignment="1" applyProtection="1">
      <alignment horizontal="center" vertical="center" wrapText="1"/>
      <protection hidden="1"/>
    </xf>
    <xf numFmtId="0" fontId="12" fillId="0" borderId="10" xfId="0" applyFont="1" applyFill="1" applyBorder="1" applyAlignment="1" applyProtection="1">
      <alignment vertical="center" wrapText="1"/>
      <protection hidden="1"/>
    </xf>
    <xf numFmtId="166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6" fontId="8" fillId="0" borderId="4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6" fontId="8" fillId="0" borderId="26" xfId="2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7" xfId="2" applyNumberFormat="1" applyFont="1" applyFill="1" applyBorder="1" applyAlignment="1" applyProtection="1">
      <alignment horizontal="center" vertical="center" wrapText="1"/>
      <protection hidden="1"/>
    </xf>
    <xf numFmtId="166" fontId="8" fillId="0" borderId="13" xfId="2" applyNumberFormat="1" applyFont="1" applyFill="1" applyBorder="1" applyAlignment="1" applyProtection="1">
      <alignment horizontal="center" vertical="center" wrapText="1"/>
      <protection hidden="1"/>
    </xf>
    <xf numFmtId="166" fontId="8" fillId="0" borderId="19" xfId="2" applyNumberFormat="1" applyFont="1" applyFill="1" applyBorder="1" applyAlignment="1" applyProtection="1">
      <alignment horizontal="center" vertical="center" wrapText="1"/>
      <protection hidden="1"/>
    </xf>
    <xf numFmtId="49" fontId="13" fillId="0" borderId="6" xfId="0" applyNumberFormat="1" applyFont="1" applyBorder="1" applyAlignment="1">
      <alignment wrapText="1"/>
    </xf>
    <xf numFmtId="0" fontId="14" fillId="0" borderId="6" xfId="0" applyNumberFormat="1" applyFont="1" applyBorder="1" applyAlignment="1">
      <alignment wrapText="1"/>
    </xf>
    <xf numFmtId="166" fontId="8" fillId="0" borderId="6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Border="1" applyAlignment="1">
      <alignment wrapText="1"/>
    </xf>
    <xf numFmtId="3" fontId="8" fillId="0" borderId="10" xfId="2" applyNumberFormat="1" applyFont="1" applyFill="1" applyBorder="1" applyAlignment="1" applyProtection="1">
      <alignment vertical="center" wrapText="1"/>
      <protection hidden="1"/>
    </xf>
    <xf numFmtId="3" fontId="12" fillId="0" borderId="10" xfId="2" applyNumberFormat="1" applyFont="1" applyFill="1" applyBorder="1" applyAlignment="1" applyProtection="1">
      <alignment vertical="center" wrapText="1"/>
      <protection hidden="1"/>
    </xf>
    <xf numFmtId="3" fontId="8" fillId="0" borderId="14" xfId="2" applyNumberFormat="1" applyFont="1" applyFill="1" applyBorder="1" applyAlignment="1" applyProtection="1">
      <alignment vertical="center" wrapText="1"/>
      <protection hidden="1"/>
    </xf>
    <xf numFmtId="3" fontId="3" fillId="0" borderId="29" xfId="2" applyNumberFormat="1" applyFont="1" applyFill="1" applyBorder="1" applyAlignment="1" applyProtection="1">
      <alignment vertical="center" wrapText="1"/>
      <protection hidden="1"/>
    </xf>
    <xf numFmtId="3" fontId="3" fillId="0" borderId="13" xfId="2" applyNumberFormat="1" applyFont="1" applyFill="1" applyBorder="1" applyAlignment="1" applyProtection="1">
      <alignment vertical="center" wrapText="1"/>
      <protection hidden="1"/>
    </xf>
    <xf numFmtId="3" fontId="3" fillId="0" borderId="31" xfId="2" applyNumberFormat="1" applyFont="1" applyFill="1" applyBorder="1" applyAlignment="1" applyProtection="1">
      <alignment vertical="center" wrapText="1"/>
      <protection hidden="1"/>
    </xf>
    <xf numFmtId="3" fontId="8" fillId="0" borderId="13" xfId="2" applyNumberFormat="1" applyFont="1" applyFill="1" applyBorder="1" applyAlignment="1" applyProtection="1">
      <alignment vertical="center" wrapText="1"/>
      <protection hidden="1"/>
    </xf>
    <xf numFmtId="3" fontId="8" fillId="0" borderId="1" xfId="2" applyNumberFormat="1" applyFont="1" applyFill="1" applyBorder="1" applyAlignment="1" applyProtection="1">
      <alignment vertical="center" wrapText="1"/>
      <protection hidden="1"/>
    </xf>
    <xf numFmtId="3" fontId="8" fillId="0" borderId="20" xfId="2" applyNumberFormat="1" applyFont="1" applyFill="1" applyBorder="1" applyAlignment="1" applyProtection="1">
      <alignment vertical="center" wrapText="1"/>
      <protection hidden="1"/>
    </xf>
    <xf numFmtId="49" fontId="15" fillId="0" borderId="9" xfId="0" applyNumberFormat="1" applyFont="1" applyBorder="1" applyAlignment="1">
      <alignment wrapText="1"/>
    </xf>
    <xf numFmtId="0" fontId="14" fillId="0" borderId="9" xfId="0" applyNumberFormat="1" applyFont="1" applyBorder="1" applyAlignment="1">
      <alignment wrapText="1"/>
    </xf>
    <xf numFmtId="166" fontId="1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34" xfId="0" applyFont="1" applyFill="1" applyBorder="1" applyAlignment="1" applyProtection="1">
      <alignment horizontal="center" vertical="center" wrapText="1"/>
      <protection hidden="1"/>
    </xf>
    <xf numFmtId="0" fontId="8" fillId="0" borderId="21" xfId="0" applyFont="1" applyFill="1" applyBorder="1" applyAlignment="1" applyProtection="1">
      <alignment horizontal="center" vertical="center" wrapText="1"/>
      <protection hidden="1"/>
    </xf>
    <xf numFmtId="0" fontId="8" fillId="0" borderId="16" xfId="0" applyFont="1" applyFill="1" applyBorder="1" applyAlignment="1" applyProtection="1">
      <alignment horizontal="center" vertical="center" wrapText="1"/>
      <protection hidden="1"/>
    </xf>
    <xf numFmtId="0" fontId="8" fillId="0" borderId="11" xfId="0" applyFont="1" applyFill="1" applyBorder="1" applyAlignment="1" applyProtection="1">
      <alignment horizontal="center" vertical="center" wrapText="1"/>
      <protection hidden="1"/>
    </xf>
    <xf numFmtId="0" fontId="8" fillId="0" borderId="12" xfId="0" applyFont="1" applyFill="1" applyBorder="1" applyAlignment="1" applyProtection="1">
      <alignment horizontal="center" vertical="center" wrapText="1"/>
      <protection hidden="1"/>
    </xf>
    <xf numFmtId="0" fontId="8" fillId="0" borderId="11" xfId="0" applyFont="1" applyFill="1" applyBorder="1" applyAlignment="1" applyProtection="1">
      <alignment horizontal="center" vertical="center" wrapText="1"/>
      <protection hidden="1"/>
    </xf>
    <xf numFmtId="0" fontId="8" fillId="0" borderId="12" xfId="0" applyFont="1" applyFill="1" applyBorder="1" applyAlignment="1" applyProtection="1">
      <alignment horizontal="center" vertical="center" wrapText="1"/>
      <protection hidden="1"/>
    </xf>
    <xf numFmtId="0" fontId="8" fillId="0" borderId="21" xfId="0" applyFont="1" applyFill="1" applyBorder="1" applyAlignment="1" applyProtection="1">
      <alignment horizontal="center" vertical="center" wrapText="1"/>
      <protection hidden="1"/>
    </xf>
    <xf numFmtId="0" fontId="8" fillId="0" borderId="16" xfId="0" applyFont="1" applyFill="1" applyBorder="1" applyAlignment="1" applyProtection="1">
      <alignment horizontal="center" vertical="center" wrapText="1"/>
      <protection hidden="1"/>
    </xf>
    <xf numFmtId="0" fontId="8" fillId="0" borderId="11" xfId="0" applyFont="1" applyFill="1" applyBorder="1" applyAlignment="1" applyProtection="1">
      <alignment horizontal="center" vertical="center" wrapText="1"/>
      <protection hidden="1"/>
    </xf>
    <xf numFmtId="0" fontId="8" fillId="0" borderId="12" xfId="0" applyFont="1" applyFill="1" applyBorder="1" applyAlignment="1" applyProtection="1">
      <alignment horizontal="center" vertical="center" wrapText="1"/>
      <protection hidden="1"/>
    </xf>
    <xf numFmtId="0" fontId="8" fillId="0" borderId="21" xfId="0" applyFont="1" applyFill="1" applyBorder="1" applyAlignment="1" applyProtection="1">
      <alignment horizontal="center" vertical="center" wrapText="1"/>
      <protection hidden="1"/>
    </xf>
    <xf numFmtId="0" fontId="8" fillId="0" borderId="16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Fill="1" applyBorder="1" applyAlignment="1" applyProtection="1">
      <alignment vertical="center" wrapText="1"/>
      <protection hidden="1"/>
    </xf>
    <xf numFmtId="166" fontId="8" fillId="0" borderId="0" xfId="2" applyNumberFormat="1" applyFont="1" applyFill="1" applyBorder="1" applyAlignment="1" applyProtection="1">
      <alignment horizontal="center" vertical="center" wrapText="1"/>
      <protection hidden="1"/>
    </xf>
    <xf numFmtId="164" fontId="18" fillId="0" borderId="0" xfId="8" applyNumberFormat="1" applyFont="1" applyFill="1" applyBorder="1" applyAlignment="1" applyProtection="1">
      <alignment horizontal="center" vertical="center" wrapText="1"/>
      <protection locked="0"/>
    </xf>
    <xf numFmtId="164" fontId="18" fillId="0" borderId="43" xfId="8" applyNumberFormat="1" applyFont="1" applyFill="1" applyBorder="1" applyAlignment="1" applyProtection="1">
      <alignment horizontal="center" vertical="center" wrapText="1"/>
      <protection hidden="1"/>
    </xf>
    <xf numFmtId="0" fontId="8" fillId="0" borderId="20" xfId="0" applyFont="1" applyFill="1" applyBorder="1" applyAlignment="1" applyProtection="1">
      <alignment horizontal="center" vertical="center" wrapText="1"/>
      <protection hidden="1"/>
    </xf>
    <xf numFmtId="164" fontId="18" fillId="0" borderId="44" xfId="8" applyNumberFormat="1" applyFont="1" applyFill="1" applyBorder="1" applyAlignment="1" applyProtection="1">
      <alignment horizontal="center" vertical="center" wrapText="1"/>
      <protection hidden="1"/>
    </xf>
    <xf numFmtId="164" fontId="0" fillId="0" borderId="45" xfId="8" applyNumberFormat="1" applyFont="1" applyFill="1" applyBorder="1" applyAlignment="1" applyProtection="1">
      <alignment horizontal="left" vertical="center" wrapText="1"/>
      <protection locked="0"/>
    </xf>
    <xf numFmtId="164" fontId="0" fillId="0" borderId="46" xfId="8" applyNumberFormat="1" applyFont="1" applyFill="1" applyBorder="1" applyAlignment="1" applyProtection="1">
      <alignment vertical="center" wrapText="1"/>
      <protection locked="0"/>
    </xf>
    <xf numFmtId="164" fontId="0" fillId="0" borderId="48" xfId="8" applyNumberFormat="1" applyFont="1" applyFill="1" applyBorder="1" applyAlignment="1" applyProtection="1">
      <alignment horizontal="left" vertical="center" wrapText="1"/>
      <protection locked="0"/>
    </xf>
    <xf numFmtId="167" fontId="0" fillId="0" borderId="49" xfId="2" applyNumberFormat="1" applyFont="1" applyFill="1" applyBorder="1" applyAlignment="1" applyProtection="1">
      <alignment vertical="center" wrapText="1"/>
      <protection hidden="1"/>
    </xf>
    <xf numFmtId="164" fontId="0" fillId="0" borderId="50" xfId="8" applyNumberFormat="1" applyFont="1" applyFill="1" applyBorder="1" applyAlignment="1" applyProtection="1">
      <alignment vertical="center" wrapText="1"/>
      <protection locked="0"/>
    </xf>
    <xf numFmtId="167" fontId="0" fillId="0" borderId="29" xfId="2" applyNumberFormat="1" applyFont="1" applyFill="1" applyBorder="1" applyAlignment="1" applyProtection="1">
      <alignment vertical="center" wrapText="1"/>
      <protection hidden="1"/>
    </xf>
    <xf numFmtId="164" fontId="0" fillId="0" borderId="27" xfId="8" applyNumberFormat="1" applyFont="1" applyFill="1" applyBorder="1" applyAlignment="1" applyProtection="1">
      <alignment horizontal="left" vertical="center" wrapText="1"/>
      <protection locked="0"/>
    </xf>
    <xf numFmtId="164" fontId="0" fillId="0" borderId="0" xfId="8" applyNumberFormat="1" applyFont="1" applyFill="1" applyAlignment="1" applyProtection="1">
      <alignment vertical="center" wrapText="1"/>
      <protection hidden="1"/>
    </xf>
    <xf numFmtId="164" fontId="0" fillId="0" borderId="48" xfId="8" applyNumberFormat="1" applyFont="1" applyFill="1" applyBorder="1" applyAlignment="1" applyProtection="1">
      <alignment horizontal="left" vertical="center" wrapText="1"/>
      <protection hidden="1"/>
    </xf>
    <xf numFmtId="164" fontId="0" fillId="0" borderId="50" xfId="8" applyNumberFormat="1" applyFont="1" applyFill="1" applyBorder="1" applyAlignment="1" applyProtection="1">
      <alignment vertical="center" wrapText="1"/>
      <protection hidden="1"/>
    </xf>
    <xf numFmtId="164" fontId="0" fillId="0" borderId="51" xfId="8" applyNumberFormat="1" applyFont="1" applyFill="1" applyBorder="1" applyAlignment="1" applyProtection="1">
      <alignment horizontal="left" vertical="center" wrapText="1"/>
      <protection hidden="1"/>
    </xf>
    <xf numFmtId="167" fontId="0" fillId="0" borderId="52" xfId="2" applyNumberFormat="1" applyFont="1" applyFill="1" applyBorder="1" applyAlignment="1" applyProtection="1">
      <alignment vertical="center" wrapText="1"/>
      <protection hidden="1"/>
    </xf>
    <xf numFmtId="164" fontId="0" fillId="0" borderId="53" xfId="8" applyNumberFormat="1" applyFont="1" applyFill="1" applyBorder="1" applyAlignment="1" applyProtection="1">
      <alignment vertical="center" wrapText="1"/>
      <protection hidden="1"/>
    </xf>
    <xf numFmtId="167" fontId="0" fillId="0" borderId="32" xfId="2" applyNumberFormat="1" applyFont="1" applyFill="1" applyBorder="1" applyAlignment="1" applyProtection="1">
      <alignment vertical="center" wrapText="1"/>
      <protection hidden="1"/>
    </xf>
    <xf numFmtId="164" fontId="8" fillId="0" borderId="35" xfId="8" applyNumberFormat="1" applyFont="1" applyFill="1" applyBorder="1" applyAlignment="1" applyProtection="1">
      <alignment horizontal="left" vertical="center" wrapText="1"/>
      <protection hidden="1"/>
    </xf>
    <xf numFmtId="164" fontId="8" fillId="0" borderId="1" xfId="8" applyNumberFormat="1" applyFont="1" applyFill="1" applyBorder="1" applyAlignment="1" applyProtection="1">
      <alignment vertical="center" wrapText="1"/>
      <protection hidden="1"/>
    </xf>
    <xf numFmtId="164" fontId="8" fillId="0" borderId="54" xfId="8" applyNumberFormat="1" applyFont="1" applyFill="1" applyBorder="1" applyAlignment="1" applyProtection="1">
      <alignment vertical="center" wrapText="1"/>
      <protection hidden="1"/>
    </xf>
    <xf numFmtId="164" fontId="19" fillId="0" borderId="55" xfId="8" applyNumberFormat="1" applyFont="1" applyFill="1" applyBorder="1" applyAlignment="1" applyProtection="1">
      <alignment horizontal="left" vertical="center" wrapText="1"/>
      <protection hidden="1"/>
    </xf>
    <xf numFmtId="164" fontId="5" fillId="0" borderId="55" xfId="8" applyNumberFormat="1" applyFill="1" applyBorder="1" applyAlignment="1" applyProtection="1">
      <alignment vertical="center" wrapText="1"/>
      <protection hidden="1"/>
    </xf>
    <xf numFmtId="164" fontId="19" fillId="0" borderId="55" xfId="8" applyNumberFormat="1" applyFont="1" applyFill="1" applyBorder="1" applyAlignment="1" applyProtection="1">
      <alignment vertical="center" wrapText="1"/>
      <protection hidden="1"/>
    </xf>
    <xf numFmtId="167" fontId="0" fillId="0" borderId="14" xfId="2" applyNumberFormat="1" applyFont="1" applyFill="1" applyBorder="1" applyAlignment="1" applyProtection="1">
      <alignment vertical="center" wrapText="1"/>
      <protection hidden="1"/>
    </xf>
    <xf numFmtId="164" fontId="0" fillId="0" borderId="27" xfId="8" applyNumberFormat="1" applyFont="1" applyFill="1" applyBorder="1" applyAlignment="1" applyProtection="1">
      <alignment vertical="center" wrapText="1"/>
      <protection locked="0"/>
    </xf>
    <xf numFmtId="164" fontId="0" fillId="0" borderId="28" xfId="8" applyNumberFormat="1" applyFont="1" applyFill="1" applyBorder="1" applyAlignment="1" applyProtection="1">
      <alignment horizontal="left" vertical="center" wrapText="1"/>
      <protection locked="0"/>
    </xf>
    <xf numFmtId="164" fontId="0" fillId="0" borderId="28" xfId="8" applyNumberFormat="1" applyFont="1" applyFill="1" applyBorder="1" applyAlignment="1" applyProtection="1">
      <alignment vertical="center" wrapText="1"/>
      <protection locked="0"/>
    </xf>
    <xf numFmtId="164" fontId="0" fillId="0" borderId="28" xfId="8" applyNumberFormat="1" applyFont="1" applyFill="1" applyBorder="1" applyAlignment="1" applyProtection="1">
      <alignment horizontal="left" vertical="center" wrapText="1"/>
      <protection hidden="1"/>
    </xf>
    <xf numFmtId="164" fontId="0" fillId="0" borderId="29" xfId="8" applyNumberFormat="1" applyFont="1" applyFill="1" applyBorder="1" applyAlignment="1" applyProtection="1">
      <alignment vertical="center" wrapText="1"/>
      <protection hidden="1"/>
    </xf>
    <xf numFmtId="164" fontId="0" fillId="0" borderId="30" xfId="8" applyNumberFormat="1" applyFont="1" applyFill="1" applyBorder="1" applyAlignment="1" applyProtection="1">
      <alignment vertical="center" wrapText="1"/>
      <protection locked="0"/>
    </xf>
    <xf numFmtId="164" fontId="0" fillId="0" borderId="29" xfId="8" applyNumberFormat="1" applyFont="1" applyFill="1" applyBorder="1" applyAlignment="1" applyProtection="1">
      <alignment horizontal="left" vertical="center" wrapText="1"/>
      <protection hidden="1"/>
    </xf>
    <xf numFmtId="164" fontId="0" fillId="0" borderId="59" xfId="8" applyNumberFormat="1" applyFont="1" applyFill="1" applyBorder="1" applyAlignment="1" applyProtection="1">
      <alignment horizontal="left" vertical="center" wrapText="1"/>
      <protection hidden="1"/>
    </xf>
    <xf numFmtId="164" fontId="0" fillId="0" borderId="0" xfId="8" applyNumberFormat="1" applyFont="1" applyFill="1" applyBorder="1" applyAlignment="1" applyProtection="1">
      <alignment vertical="center" wrapText="1"/>
      <protection hidden="1"/>
    </xf>
    <xf numFmtId="164" fontId="0" fillId="0" borderId="28" xfId="8" applyNumberFormat="1" applyFont="1" applyFill="1" applyBorder="1" applyAlignment="1" applyProtection="1">
      <alignment vertical="center" wrapText="1"/>
      <protection hidden="1"/>
    </xf>
    <xf numFmtId="164" fontId="5" fillId="0" borderId="30" xfId="8" applyNumberFormat="1" applyFill="1" applyBorder="1" applyAlignment="1" applyProtection="1">
      <alignment horizontal="left" vertical="center" wrapText="1"/>
      <protection locked="0"/>
    </xf>
    <xf numFmtId="167" fontId="0" fillId="0" borderId="31" xfId="2" applyNumberFormat="1" applyFont="1" applyFill="1" applyBorder="1" applyAlignment="1" applyProtection="1">
      <alignment vertical="center" wrapText="1"/>
      <protection hidden="1"/>
    </xf>
    <xf numFmtId="164" fontId="8" fillId="0" borderId="20" xfId="8" applyNumberFormat="1" applyFont="1" applyFill="1" applyBorder="1" applyAlignment="1" applyProtection="1">
      <alignment vertical="center" wrapText="1"/>
      <protection hidden="1"/>
    </xf>
    <xf numFmtId="164" fontId="8" fillId="0" borderId="19" xfId="8" applyNumberFormat="1" applyFont="1" applyFill="1" applyBorder="1" applyAlignment="1" applyProtection="1">
      <alignment vertical="center" wrapText="1"/>
      <protection hidden="1"/>
    </xf>
    <xf numFmtId="164" fontId="8" fillId="0" borderId="60" xfId="8" applyNumberFormat="1" applyFont="1" applyFill="1" applyBorder="1" applyAlignment="1" applyProtection="1">
      <alignment vertical="center" wrapText="1"/>
      <protection hidden="1"/>
    </xf>
    <xf numFmtId="164" fontId="19" fillId="0" borderId="0" xfId="8" applyNumberFormat="1" applyFont="1" applyFill="1" applyBorder="1" applyAlignment="1" applyProtection="1">
      <alignment horizontal="left" vertical="center" wrapText="1"/>
      <protection hidden="1"/>
    </xf>
    <xf numFmtId="164" fontId="5" fillId="0" borderId="0" xfId="8" applyNumberFormat="1" applyFill="1" applyBorder="1" applyAlignment="1" applyProtection="1">
      <alignment vertical="center" wrapText="1"/>
      <protection hidden="1"/>
    </xf>
    <xf numFmtId="164" fontId="19" fillId="0" borderId="0" xfId="8" applyNumberFormat="1" applyFont="1" applyFill="1" applyBorder="1" applyAlignment="1" applyProtection="1">
      <alignment vertical="center" wrapText="1"/>
      <protection hidden="1"/>
    </xf>
    <xf numFmtId="167" fontId="0" fillId="0" borderId="61" xfId="2" applyNumberFormat="1" applyFont="1" applyFill="1" applyBorder="1" applyAlignment="1" applyProtection="1">
      <alignment vertical="center" wrapText="1"/>
      <protection hidden="1"/>
    </xf>
    <xf numFmtId="167" fontId="0" fillId="0" borderId="13" xfId="2" applyNumberFormat="1" applyFont="1" applyFill="1" applyBorder="1" applyAlignment="1" applyProtection="1">
      <alignment vertical="center" wrapText="1"/>
      <protection hidden="1"/>
    </xf>
    <xf numFmtId="167" fontId="0" fillId="0" borderId="62" xfId="2" applyNumberFormat="1" applyFont="1" applyFill="1" applyBorder="1" applyAlignment="1" applyProtection="1">
      <alignment vertical="center" wrapText="1"/>
      <protection hidden="1"/>
    </xf>
    <xf numFmtId="164" fontId="8" fillId="0" borderId="63" xfId="8" applyNumberFormat="1" applyFont="1" applyFill="1" applyBorder="1" applyAlignment="1" applyProtection="1">
      <alignment vertical="center" wrapText="1"/>
      <protection hidden="1"/>
    </xf>
    <xf numFmtId="164" fontId="8" fillId="0" borderId="57" xfId="8" applyNumberFormat="1" applyFont="1" applyFill="1" applyBorder="1" applyAlignment="1" applyProtection="1">
      <alignment horizontal="left" vertical="center" wrapText="1"/>
      <protection hidden="1"/>
    </xf>
    <xf numFmtId="164" fontId="8" fillId="0" borderId="11" xfId="8" applyNumberFormat="1" applyFont="1" applyFill="1" applyBorder="1" applyAlignment="1" applyProtection="1">
      <alignment vertical="center" wrapText="1"/>
      <protection hidden="1"/>
    </xf>
    <xf numFmtId="164" fontId="8" fillId="0" borderId="35" xfId="8" applyNumberFormat="1" applyFont="1" applyFill="1" applyBorder="1" applyAlignment="1" applyProtection="1">
      <alignment vertical="center" wrapText="1"/>
      <protection hidden="1"/>
    </xf>
    <xf numFmtId="167" fontId="0" fillId="0" borderId="47" xfId="2" applyNumberFormat="1" applyFont="1" applyFill="1" applyBorder="1" applyAlignment="1" applyProtection="1">
      <alignment vertical="center" wrapText="1"/>
      <protection locked="0"/>
    </xf>
    <xf numFmtId="167" fontId="0" fillId="0" borderId="29" xfId="2" applyNumberFormat="1" applyFont="1" applyFill="1" applyBorder="1" applyAlignment="1" applyProtection="1">
      <alignment vertical="center" wrapText="1"/>
      <protection locked="0"/>
    </xf>
    <xf numFmtId="164" fontId="0" fillId="0" borderId="30" xfId="8" applyNumberFormat="1" applyFont="1" applyFill="1" applyBorder="1" applyAlignment="1" applyProtection="1">
      <alignment horizontal="left" vertical="center" wrapText="1"/>
      <protection hidden="1"/>
    </xf>
    <xf numFmtId="164" fontId="0" fillId="0" borderId="59" xfId="8" applyNumberFormat="1" applyFont="1" applyFill="1" applyBorder="1" applyAlignment="1" applyProtection="1">
      <alignment horizontal="left" vertical="center" wrapText="1"/>
      <protection locked="0"/>
    </xf>
    <xf numFmtId="167" fontId="0" fillId="0" borderId="13" xfId="2" applyNumberFormat="1" applyFont="1" applyFill="1" applyBorder="1" applyAlignment="1" applyProtection="1">
      <alignment vertical="center" wrapText="1"/>
      <protection locked="0"/>
    </xf>
    <xf numFmtId="164" fontId="0" fillId="0" borderId="30" xfId="8" applyNumberFormat="1" applyFont="1" applyFill="1" applyBorder="1" applyAlignment="1" applyProtection="1">
      <alignment horizontal="left" vertical="center" wrapText="1"/>
      <protection locked="0"/>
    </xf>
    <xf numFmtId="164" fontId="0" fillId="0" borderId="30" xfId="8" applyNumberFormat="1" applyFont="1" applyFill="1" applyBorder="1" applyAlignment="1" applyProtection="1">
      <alignment vertical="center" wrapText="1"/>
      <protection hidden="1"/>
    </xf>
    <xf numFmtId="164" fontId="8" fillId="0" borderId="34" xfId="8" applyNumberFormat="1" applyFont="1" applyFill="1" applyBorder="1" applyAlignment="1" applyProtection="1">
      <alignment horizontal="left" vertical="center" wrapText="1"/>
      <protection hidden="1"/>
    </xf>
    <xf numFmtId="164" fontId="8" fillId="0" borderId="10" xfId="8" applyNumberFormat="1" applyFont="1" applyFill="1" applyBorder="1" applyAlignment="1" applyProtection="1">
      <alignment vertical="center" wrapText="1"/>
      <protection hidden="1"/>
    </xf>
    <xf numFmtId="164" fontId="8" fillId="0" borderId="34" xfId="8" applyNumberFormat="1" applyFont="1" applyFill="1" applyBorder="1" applyAlignment="1" applyProtection="1">
      <alignment vertical="center" wrapText="1"/>
      <protection hidden="1"/>
    </xf>
    <xf numFmtId="164" fontId="5" fillId="0" borderId="47" xfId="8" applyNumberFormat="1" applyFill="1" applyBorder="1" applyAlignment="1" applyProtection="1">
      <alignment vertical="center" wrapText="1"/>
      <protection hidden="1"/>
    </xf>
    <xf numFmtId="167" fontId="0" fillId="0" borderId="61" xfId="2" applyNumberFormat="1" applyFont="1" applyFill="1" applyBorder="1" applyAlignment="1" applyProtection="1">
      <alignment vertical="center" wrapText="1"/>
      <protection locked="0"/>
    </xf>
    <xf numFmtId="164" fontId="5" fillId="0" borderId="14" xfId="8" applyNumberFormat="1" applyFill="1" applyBorder="1" applyAlignment="1" applyProtection="1">
      <alignment vertical="center" wrapText="1"/>
      <protection hidden="1"/>
    </xf>
    <xf numFmtId="167" fontId="0" fillId="0" borderId="64" xfId="2" applyNumberFormat="1" applyFont="1" applyFill="1" applyBorder="1" applyAlignment="1" applyProtection="1">
      <alignment vertical="center" wrapText="1"/>
      <protection locked="0"/>
    </xf>
    <xf numFmtId="167" fontId="0" fillId="0" borderId="65" xfId="2" applyNumberFormat="1" applyFont="1" applyFill="1" applyBorder="1" applyAlignment="1" applyProtection="1">
      <alignment vertical="center" wrapText="1"/>
      <protection hidden="1"/>
    </xf>
    <xf numFmtId="167" fontId="0" fillId="0" borderId="14" xfId="2" applyNumberFormat="1" applyFont="1" applyFill="1" applyBorder="1" applyAlignment="1" applyProtection="1">
      <alignment vertical="center" wrapText="1"/>
      <protection locked="0"/>
    </xf>
    <xf numFmtId="164" fontId="5" fillId="0" borderId="29" xfId="8" applyNumberFormat="1" applyFill="1" applyBorder="1" applyAlignment="1" applyProtection="1">
      <alignment vertical="center" wrapText="1"/>
      <protection hidden="1"/>
    </xf>
    <xf numFmtId="164" fontId="8" fillId="0" borderId="66" xfId="8" applyNumberFormat="1" applyFont="1" applyFill="1" applyBorder="1" applyAlignment="1" applyProtection="1">
      <alignment vertical="center" wrapText="1"/>
      <protection hidden="1"/>
    </xf>
    <xf numFmtId="164" fontId="8" fillId="0" borderId="0" xfId="8" applyNumberFormat="1" applyFont="1" applyFill="1" applyBorder="1" applyAlignment="1" applyProtection="1">
      <alignment horizontal="left" vertical="center" wrapText="1"/>
      <protection hidden="1"/>
    </xf>
    <xf numFmtId="164" fontId="8" fillId="0" borderId="0" xfId="8" applyNumberFormat="1" applyFont="1" applyFill="1" applyBorder="1" applyAlignment="1" applyProtection="1">
      <alignment vertical="center" wrapText="1"/>
      <protection hidden="1"/>
    </xf>
    <xf numFmtId="164" fontId="19" fillId="0" borderId="67" xfId="8" applyNumberFormat="1" applyFont="1" applyFill="1" applyBorder="1" applyAlignment="1" applyProtection="1">
      <alignment horizontal="left" vertical="center" wrapText="1"/>
      <protection hidden="1"/>
    </xf>
    <xf numFmtId="164" fontId="5" fillId="0" borderId="68" xfId="8" applyNumberFormat="1" applyFill="1" applyBorder="1" applyAlignment="1" applyProtection="1">
      <alignment vertical="center" wrapText="1"/>
      <protection hidden="1"/>
    </xf>
    <xf numFmtId="164" fontId="5" fillId="0" borderId="67" xfId="8" applyNumberFormat="1" applyFill="1" applyBorder="1" applyAlignment="1" applyProtection="1">
      <alignment vertical="center" wrapText="1"/>
      <protection hidden="1"/>
    </xf>
    <xf numFmtId="164" fontId="19" fillId="0" borderId="67" xfId="8" applyNumberFormat="1" applyFont="1" applyFill="1" applyBorder="1" applyAlignment="1" applyProtection="1">
      <alignment vertical="center" wrapText="1"/>
      <protection hidden="1"/>
    </xf>
    <xf numFmtId="167" fontId="0" fillId="0" borderId="70" xfId="2" applyNumberFormat="1" applyFont="1" applyFill="1" applyBorder="1" applyAlignment="1" applyProtection="1">
      <alignment vertical="center" wrapText="1"/>
      <protection hidden="1"/>
    </xf>
    <xf numFmtId="164" fontId="0" fillId="0" borderId="70" xfId="8" applyNumberFormat="1" applyFont="1" applyFill="1" applyBorder="1" applyAlignment="1" applyProtection="1">
      <alignment vertical="center" wrapText="1"/>
      <protection locked="0"/>
    </xf>
    <xf numFmtId="167" fontId="0" fillId="0" borderId="64" xfId="2" applyNumberFormat="1" applyFont="1" applyFill="1" applyBorder="1" applyAlignment="1" applyProtection="1">
      <alignment vertical="center" wrapText="1"/>
      <protection hidden="1"/>
    </xf>
    <xf numFmtId="167" fontId="0" fillId="0" borderId="72" xfId="2" applyNumberFormat="1" applyFont="1" applyFill="1" applyBorder="1" applyAlignment="1" applyProtection="1">
      <alignment vertical="center" wrapText="1"/>
      <protection hidden="1"/>
    </xf>
    <xf numFmtId="164" fontId="0" fillId="0" borderId="72" xfId="8" applyNumberFormat="1" applyFont="1" applyFill="1" applyBorder="1" applyAlignment="1" applyProtection="1">
      <alignment vertical="center" wrapText="1"/>
      <protection hidden="1"/>
    </xf>
    <xf numFmtId="167" fontId="0" fillId="0" borderId="73" xfId="2" applyNumberFormat="1" applyFont="1" applyFill="1" applyBorder="1" applyAlignment="1" applyProtection="1">
      <alignment vertical="center" wrapText="1"/>
      <protection hidden="1"/>
    </xf>
    <xf numFmtId="0" fontId="0" fillId="0" borderId="0" xfId="0" applyBorder="1"/>
    <xf numFmtId="164" fontId="8" fillId="0" borderId="74" xfId="8" applyNumberFormat="1" applyFont="1" applyFill="1" applyBorder="1" applyAlignment="1" applyProtection="1">
      <alignment vertical="center" wrapText="1"/>
      <protection hidden="1"/>
    </xf>
    <xf numFmtId="0" fontId="0" fillId="0" borderId="55" xfId="0" applyBorder="1"/>
    <xf numFmtId="164" fontId="0" fillId="0" borderId="47" xfId="8" applyNumberFormat="1" applyFont="1" applyFill="1" applyBorder="1" applyAlignment="1" applyProtection="1">
      <alignment vertical="center" wrapText="1"/>
      <protection hidden="1"/>
    </xf>
    <xf numFmtId="164" fontId="0" fillId="0" borderId="14" xfId="8" applyNumberFormat="1" applyFont="1" applyFill="1" applyBorder="1" applyAlignment="1" applyProtection="1">
      <alignment vertical="center" wrapText="1"/>
      <protection hidden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ont="1" applyFill="1" applyBorder="1" applyAlignment="1" applyProtection="1">
      <alignment vertical="center" wrapText="1"/>
      <protection locked="0"/>
    </xf>
    <xf numFmtId="49" fontId="20" fillId="0" borderId="2" xfId="0" applyNumberFormat="1" applyFont="1" applyBorder="1" applyAlignment="1">
      <alignment wrapText="1"/>
    </xf>
    <xf numFmtId="0" fontId="21" fillId="0" borderId="2" xfId="0" applyNumberFormat="1" applyFont="1" applyBorder="1" applyAlignment="1">
      <alignment wrapText="1"/>
    </xf>
    <xf numFmtId="49" fontId="20" fillId="0" borderId="4" xfId="0" applyNumberFormat="1" applyFont="1" applyBorder="1" applyAlignment="1">
      <alignment wrapText="1"/>
    </xf>
    <xf numFmtId="0" fontId="21" fillId="0" borderId="4" xfId="0" applyNumberFormat="1" applyFont="1" applyBorder="1" applyAlignment="1">
      <alignment wrapText="1"/>
    </xf>
    <xf numFmtId="49" fontId="22" fillId="0" borderId="4" xfId="0" applyNumberFormat="1" applyFont="1" applyBorder="1" applyAlignment="1">
      <alignment wrapText="1"/>
    </xf>
    <xf numFmtId="0" fontId="23" fillId="0" borderId="4" xfId="0" applyNumberFormat="1" applyFont="1" applyBorder="1" applyAlignment="1">
      <alignment wrapText="1"/>
    </xf>
    <xf numFmtId="166" fontId="12" fillId="0" borderId="4" xfId="2" applyNumberFormat="1" applyFont="1" applyFill="1" applyBorder="1" applyAlignment="1" applyProtection="1">
      <alignment horizontal="center" vertical="center" wrapText="1"/>
      <protection hidden="1"/>
    </xf>
    <xf numFmtId="49" fontId="20" fillId="0" borderId="26" xfId="0" applyNumberFormat="1" applyFont="1" applyBorder="1" applyAlignment="1">
      <alignment wrapText="1"/>
    </xf>
    <xf numFmtId="0" fontId="21" fillId="0" borderId="26" xfId="0" applyNumberFormat="1" applyFont="1" applyBorder="1" applyAlignment="1">
      <alignment wrapText="1"/>
    </xf>
    <xf numFmtId="49" fontId="20" fillId="0" borderId="1" xfId="0" applyNumberFormat="1" applyFont="1" applyBorder="1" applyAlignment="1">
      <alignment wrapText="1"/>
    </xf>
    <xf numFmtId="0" fontId="21" fillId="0" borderId="1" xfId="0" applyNumberFormat="1" applyFont="1" applyBorder="1" applyAlignment="1">
      <alignment wrapText="1"/>
    </xf>
    <xf numFmtId="49" fontId="22" fillId="0" borderId="7" xfId="0" applyNumberFormat="1" applyFont="1" applyBorder="1" applyAlignment="1">
      <alignment wrapText="1"/>
    </xf>
    <xf numFmtId="0" fontId="23" fillId="0" borderId="7" xfId="0" applyNumberFormat="1" applyFont="1" applyBorder="1" applyAlignment="1">
      <alignment wrapText="1"/>
    </xf>
    <xf numFmtId="49" fontId="20" fillId="0" borderId="6" xfId="0" applyNumberFormat="1" applyFont="1" applyBorder="1" applyAlignment="1">
      <alignment wrapText="1"/>
    </xf>
    <xf numFmtId="0" fontId="21" fillId="0" borderId="6" xfId="0" applyNumberFormat="1" applyFont="1" applyBorder="1" applyAlignment="1">
      <alignment wrapText="1"/>
    </xf>
    <xf numFmtId="0" fontId="21" fillId="0" borderId="2" xfId="0" applyFont="1" applyBorder="1" applyAlignment="1">
      <alignment wrapText="1"/>
    </xf>
    <xf numFmtId="166" fontId="3" fillId="0" borderId="6" xfId="2" applyNumberFormat="1" applyFont="1" applyFill="1" applyBorder="1" applyAlignment="1" applyProtection="1">
      <alignment horizontal="center" vertical="center" wrapText="1"/>
      <protection hidden="1"/>
    </xf>
    <xf numFmtId="49" fontId="22" fillId="0" borderId="9" xfId="0" applyNumberFormat="1" applyFont="1" applyBorder="1" applyAlignment="1">
      <alignment wrapText="1"/>
    </xf>
    <xf numFmtId="0" fontId="21" fillId="0" borderId="9" xfId="0" applyNumberFormat="1" applyFont="1" applyBorder="1" applyAlignment="1">
      <alignment wrapText="1"/>
    </xf>
    <xf numFmtId="0" fontId="24" fillId="0" borderId="7" xfId="0" applyNumberFormat="1" applyFont="1" applyBorder="1" applyAlignment="1">
      <alignment wrapText="1"/>
    </xf>
    <xf numFmtId="3" fontId="12" fillId="0" borderId="13" xfId="2" applyNumberFormat="1" applyFont="1" applyFill="1" applyBorder="1" applyAlignment="1" applyProtection="1">
      <alignment vertical="center" wrapText="1"/>
      <protection hidden="1"/>
    </xf>
    <xf numFmtId="0" fontId="0" fillId="0" borderId="0" xfId="0" applyFont="1" applyFill="1" applyAlignment="1" applyProtection="1">
      <alignment horizontal="center" vertical="center" wrapText="1"/>
      <protection hidden="1"/>
    </xf>
    <xf numFmtId="0" fontId="0" fillId="0" borderId="0" xfId="0" applyFont="1" applyFill="1" applyAlignment="1" applyProtection="1">
      <alignment vertical="center" wrapText="1"/>
      <protection hidden="1"/>
    </xf>
    <xf numFmtId="3" fontId="3" fillId="0" borderId="10" xfId="2" applyNumberFormat="1" applyFont="1" applyFill="1" applyBorder="1" applyAlignment="1" applyProtection="1">
      <alignment vertical="center" wrapText="1"/>
      <protection hidden="1"/>
    </xf>
    <xf numFmtId="0" fontId="10" fillId="0" borderId="0" xfId="0" applyFont="1" applyFill="1" applyBorder="1" applyAlignment="1" applyProtection="1">
      <alignment horizontal="left" vertical="center"/>
      <protection locked="0"/>
    </xf>
    <xf numFmtId="0" fontId="25" fillId="0" borderId="0" xfId="0" applyFont="1" applyFill="1" applyBorder="1" applyAlignment="1" applyProtection="1">
      <alignment horizontal="left" vertical="center"/>
      <protection locked="0"/>
    </xf>
    <xf numFmtId="164" fontId="5" fillId="0" borderId="0" xfId="5" applyNumberFormat="1" applyFill="1" applyAlignment="1" applyProtection="1">
      <alignment horizontal="left" vertical="center" wrapText="1"/>
      <protection hidden="1"/>
    </xf>
    <xf numFmtId="164" fontId="5" fillId="0" borderId="0" xfId="5" applyNumberFormat="1" applyFill="1" applyAlignment="1" applyProtection="1">
      <alignment vertical="center" wrapText="1"/>
      <protection hidden="1"/>
    </xf>
    <xf numFmtId="164" fontId="18" fillId="0" borderId="75" xfId="5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5" applyFont="1" applyFill="1" applyBorder="1" applyAlignment="1" applyProtection="1">
      <alignment horizontal="center" vertical="center" wrapText="1"/>
      <protection hidden="1"/>
    </xf>
    <xf numFmtId="164" fontId="10" fillId="0" borderId="62" xfId="5" applyNumberFormat="1" applyFont="1" applyFill="1" applyBorder="1" applyAlignment="1" applyProtection="1">
      <alignment horizontal="right" vertical="center" wrapText="1"/>
      <protection hidden="1"/>
    </xf>
    <xf numFmtId="164" fontId="10" fillId="0" borderId="0" xfId="5" applyNumberFormat="1" applyFont="1" applyFill="1" applyAlignment="1" applyProtection="1">
      <alignment horizontal="center" vertical="center" wrapText="1"/>
      <protection hidden="1"/>
    </xf>
    <xf numFmtId="164" fontId="10" fillId="0" borderId="0" xfId="5" applyNumberFormat="1" applyFont="1" applyFill="1" applyAlignment="1" applyProtection="1">
      <alignment vertical="center" wrapText="1"/>
      <protection hidden="1"/>
    </xf>
    <xf numFmtId="164" fontId="10" fillId="0" borderId="64" xfId="5" applyNumberFormat="1" applyFont="1" applyFill="1" applyBorder="1" applyAlignment="1" applyProtection="1">
      <alignment horizontal="right" vertical="center" wrapText="1"/>
      <protection hidden="1"/>
    </xf>
    <xf numFmtId="164" fontId="3" fillId="0" borderId="0" xfId="6" applyNumberFormat="1" applyFill="1" applyAlignment="1">
      <alignment horizontal="center" vertical="center" wrapText="1"/>
    </xf>
    <xf numFmtId="164" fontId="3" fillId="0" borderId="0" xfId="6" applyNumberFormat="1" applyFill="1" applyBorder="1" applyAlignment="1">
      <alignment vertical="center" wrapText="1"/>
    </xf>
    <xf numFmtId="164" fontId="3" fillId="0" borderId="0" xfId="6" applyNumberFormat="1" applyFill="1" applyAlignment="1">
      <alignment vertical="center" wrapText="1"/>
    </xf>
    <xf numFmtId="164" fontId="26" fillId="0" borderId="0" xfId="6" applyNumberFormat="1" applyFont="1" applyFill="1" applyAlignment="1">
      <alignment horizontal="right" vertical="center"/>
    </xf>
    <xf numFmtId="164" fontId="19" fillId="2" borderId="17" xfId="6" applyNumberFormat="1" applyFont="1" applyFill="1" applyBorder="1" applyAlignment="1">
      <alignment horizontal="center" vertical="center"/>
    </xf>
    <xf numFmtId="164" fontId="19" fillId="2" borderId="1" xfId="6" applyNumberFormat="1" applyFont="1" applyFill="1" applyBorder="1" applyAlignment="1">
      <alignment horizontal="center" vertical="center"/>
    </xf>
    <xf numFmtId="164" fontId="19" fillId="2" borderId="67" xfId="6" applyNumberFormat="1" applyFont="1" applyFill="1" applyBorder="1" applyAlignment="1">
      <alignment horizontal="center" vertical="center"/>
    </xf>
    <xf numFmtId="164" fontId="19" fillId="2" borderId="8" xfId="6" applyNumberFormat="1" applyFont="1" applyFill="1" applyBorder="1" applyAlignment="1">
      <alignment horizontal="center" vertical="center" wrapText="1"/>
    </xf>
    <xf numFmtId="164" fontId="18" fillId="2" borderId="79" xfId="6" applyNumberFormat="1" applyFont="1" applyFill="1" applyBorder="1" applyAlignment="1">
      <alignment horizontal="centerContinuous" vertical="center"/>
    </xf>
    <xf numFmtId="164" fontId="19" fillId="2" borderId="79" xfId="6" applyNumberFormat="1" applyFont="1" applyFill="1" applyBorder="1" applyAlignment="1">
      <alignment horizontal="centerContinuous" vertical="center"/>
    </xf>
    <xf numFmtId="164" fontId="19" fillId="2" borderId="8" xfId="6" applyNumberFormat="1" applyFont="1" applyFill="1" applyBorder="1" applyAlignment="1">
      <alignment horizontal="center" vertical="center"/>
    </xf>
    <xf numFmtId="164" fontId="8" fillId="2" borderId="80" xfId="6" applyNumberFormat="1" applyFont="1" applyFill="1" applyBorder="1" applyAlignment="1">
      <alignment horizontal="center" vertical="center" wrapText="1"/>
    </xf>
    <xf numFmtId="164" fontId="18" fillId="2" borderId="6" xfId="6" applyNumberFormat="1" applyFont="1" applyFill="1" applyBorder="1" applyAlignment="1">
      <alignment horizontal="center" vertical="center"/>
    </xf>
    <xf numFmtId="164" fontId="19" fillId="2" borderId="37" xfId="6" applyNumberFormat="1" applyFont="1" applyFill="1" applyBorder="1" applyAlignment="1">
      <alignment horizontal="center" vertical="center" wrapText="1"/>
    </xf>
    <xf numFmtId="164" fontId="19" fillId="2" borderId="6" xfId="6" applyNumberFormat="1" applyFont="1" applyFill="1" applyBorder="1" applyAlignment="1">
      <alignment horizontal="center" vertical="center"/>
    </xf>
    <xf numFmtId="164" fontId="19" fillId="2" borderId="37" xfId="6" applyNumberFormat="1" applyFont="1" applyFill="1" applyBorder="1" applyAlignment="1">
      <alignment horizontal="center" vertical="center"/>
    </xf>
    <xf numFmtId="164" fontId="19" fillId="2" borderId="81" xfId="6" applyNumberFormat="1" applyFont="1" applyFill="1" applyBorder="1" applyAlignment="1">
      <alignment horizontal="center" vertical="center" wrapText="1"/>
    </xf>
    <xf numFmtId="164" fontId="27" fillId="2" borderId="6" xfId="6" applyNumberFormat="1" applyFont="1" applyFill="1" applyBorder="1" applyAlignment="1">
      <alignment horizontal="center" vertical="center"/>
    </xf>
    <xf numFmtId="164" fontId="19" fillId="2" borderId="17" xfId="6" applyNumberFormat="1" applyFont="1" applyFill="1" applyBorder="1" applyAlignment="1">
      <alignment horizontal="center" vertical="center" wrapText="1"/>
    </xf>
    <xf numFmtId="164" fontId="19" fillId="2" borderId="67" xfId="6" applyNumberFormat="1" applyFont="1" applyFill="1" applyBorder="1" applyAlignment="1">
      <alignment horizontal="center" vertical="center" wrapText="1"/>
    </xf>
    <xf numFmtId="164" fontId="19" fillId="2" borderId="82" xfId="6" applyNumberFormat="1" applyFont="1" applyFill="1" applyBorder="1" applyAlignment="1">
      <alignment horizontal="center" vertical="center" wrapText="1"/>
    </xf>
    <xf numFmtId="164" fontId="19" fillId="2" borderId="9" xfId="6" applyNumberFormat="1" applyFont="1" applyFill="1" applyBorder="1" applyAlignment="1">
      <alignment horizontal="center" vertical="center" wrapText="1"/>
    </xf>
    <xf numFmtId="164" fontId="8" fillId="2" borderId="35" xfId="6" applyNumberFormat="1" applyFont="1" applyFill="1" applyBorder="1" applyAlignment="1">
      <alignment horizontal="center" vertical="center" wrapText="1"/>
    </xf>
    <xf numFmtId="164" fontId="28" fillId="2" borderId="18" xfId="6" applyNumberFormat="1" applyFont="1" applyFill="1" applyBorder="1" applyAlignment="1" applyProtection="1">
      <alignment vertical="center" wrapText="1"/>
      <protection locked="0"/>
    </xf>
    <xf numFmtId="164" fontId="3" fillId="2" borderId="35" xfId="6" applyNumberFormat="1" applyFill="1" applyBorder="1" applyAlignment="1" applyProtection="1">
      <alignment horizontal="center" vertical="center" wrapText="1"/>
    </xf>
    <xf numFmtId="164" fontId="3" fillId="2" borderId="1" xfId="6" applyNumberFormat="1" applyFill="1" applyBorder="1" applyAlignment="1" applyProtection="1">
      <alignment vertical="center" wrapText="1"/>
      <protection locked="0"/>
    </xf>
    <xf numFmtId="164" fontId="3" fillId="2" borderId="83" xfId="6" applyNumberFormat="1" applyFill="1" applyBorder="1" applyAlignment="1" applyProtection="1">
      <alignment vertical="center" wrapText="1"/>
      <protection locked="0"/>
    </xf>
    <xf numFmtId="164" fontId="3" fillId="2" borderId="84" xfId="6" applyNumberFormat="1" applyFill="1" applyBorder="1" applyAlignment="1" applyProtection="1">
      <alignment vertical="center" wrapText="1"/>
      <protection locked="0"/>
    </xf>
    <xf numFmtId="164" fontId="3" fillId="2" borderId="85" xfId="6" applyNumberFormat="1" applyFill="1" applyBorder="1" applyAlignment="1" applyProtection="1">
      <alignment vertical="center" wrapText="1"/>
      <protection locked="0"/>
    </xf>
    <xf numFmtId="164" fontId="3" fillId="2" borderId="36" xfId="6" applyNumberFormat="1" applyFill="1" applyBorder="1" applyAlignment="1" applyProtection="1">
      <alignment vertical="center" wrapText="1"/>
      <protection locked="0"/>
    </xf>
    <xf numFmtId="164" fontId="8" fillId="0" borderId="86" xfId="6" applyNumberFormat="1" applyFont="1" applyFill="1" applyBorder="1" applyAlignment="1">
      <alignment horizontal="center" vertical="center" wrapText="1"/>
    </xf>
    <xf numFmtId="164" fontId="28" fillId="0" borderId="3" xfId="6" applyNumberFormat="1" applyFont="1" applyFill="1" applyBorder="1" applyAlignment="1" applyProtection="1">
      <alignment vertical="center" wrapText="1"/>
      <protection locked="0"/>
    </xf>
    <xf numFmtId="164" fontId="29" fillId="0" borderId="3" xfId="6" applyNumberFormat="1" applyFont="1" applyFill="1" applyBorder="1" applyAlignment="1" applyProtection="1">
      <alignment horizontal="center" vertical="center" wrapText="1"/>
    </xf>
    <xf numFmtId="164" fontId="3" fillId="0" borderId="4" xfId="6" applyNumberFormat="1" applyFill="1" applyBorder="1" applyAlignment="1" applyProtection="1">
      <alignment vertical="center" wrapText="1"/>
      <protection locked="0"/>
    </xf>
    <xf numFmtId="164" fontId="3" fillId="0" borderId="3" xfId="6" applyNumberFormat="1" applyFill="1" applyBorder="1" applyAlignment="1" applyProtection="1">
      <alignment vertical="center" wrapText="1"/>
      <protection locked="0"/>
    </xf>
    <xf numFmtId="164" fontId="28" fillId="0" borderId="4" xfId="6" applyNumberFormat="1" applyFont="1" applyFill="1" applyBorder="1" applyAlignment="1" applyProtection="1">
      <alignment vertical="center" wrapText="1"/>
      <protection locked="0"/>
    </xf>
    <xf numFmtId="164" fontId="3" fillId="0" borderId="4" xfId="6" applyNumberFormat="1" applyFill="1" applyBorder="1" applyAlignment="1" applyProtection="1">
      <alignment horizontal="center" vertical="center" wrapText="1"/>
    </xf>
    <xf numFmtId="164" fontId="3" fillId="0" borderId="3" xfId="6" applyNumberFormat="1" applyFill="1" applyBorder="1" applyAlignment="1" applyProtection="1">
      <alignment horizontal="right" vertical="center" wrapText="1"/>
      <protection locked="0"/>
    </xf>
    <xf numFmtId="164" fontId="3" fillId="0" borderId="87" xfId="6" applyNumberFormat="1" applyFill="1" applyBorder="1" applyAlignment="1" applyProtection="1">
      <alignment vertical="center" wrapText="1"/>
      <protection locked="0"/>
    </xf>
    <xf numFmtId="164" fontId="3" fillId="0" borderId="88" xfId="6" applyNumberFormat="1" applyFill="1" applyBorder="1" applyAlignment="1" applyProtection="1">
      <alignment vertical="center" wrapText="1"/>
      <protection locked="0"/>
    </xf>
    <xf numFmtId="164" fontId="3" fillId="0" borderId="89" xfId="6" applyNumberFormat="1" applyFill="1" applyBorder="1" applyAlignment="1" applyProtection="1">
      <alignment vertical="center" wrapText="1"/>
      <protection locked="0"/>
    </xf>
    <xf numFmtId="164" fontId="3" fillId="0" borderId="3" xfId="6" applyNumberFormat="1" applyFill="1" applyBorder="1" applyAlignment="1" applyProtection="1">
      <alignment horizontal="center" vertical="center" wrapText="1"/>
    </xf>
    <xf numFmtId="164" fontId="3" fillId="0" borderId="5" xfId="6" applyNumberFormat="1" applyFill="1" applyBorder="1" applyAlignment="1" applyProtection="1">
      <alignment vertical="center" wrapText="1"/>
      <protection locked="0"/>
    </xf>
    <xf numFmtId="164" fontId="3" fillId="0" borderId="90" xfId="6" applyNumberFormat="1" applyFill="1" applyBorder="1" applyAlignment="1" applyProtection="1">
      <alignment vertical="center" wrapText="1"/>
      <protection locked="0"/>
    </xf>
    <xf numFmtId="164" fontId="3" fillId="0" borderId="91" xfId="6" applyNumberFormat="1" applyFill="1" applyBorder="1" applyAlignment="1" applyProtection="1">
      <alignment vertical="center" wrapText="1"/>
      <protection locked="0"/>
    </xf>
    <xf numFmtId="164" fontId="28" fillId="0" borderId="26" xfId="6" applyNumberFormat="1" applyFont="1" applyFill="1" applyBorder="1" applyAlignment="1" applyProtection="1">
      <alignment vertical="center" wrapText="1"/>
      <protection locked="0"/>
    </xf>
    <xf numFmtId="164" fontId="8" fillId="0" borderId="92" xfId="6" applyNumberFormat="1" applyFont="1" applyFill="1" applyBorder="1" applyAlignment="1">
      <alignment horizontal="center" vertical="center" wrapText="1"/>
    </xf>
    <xf numFmtId="164" fontId="3" fillId="0" borderId="92" xfId="6" applyNumberFormat="1" applyFill="1" applyBorder="1" applyAlignment="1" applyProtection="1">
      <alignment horizontal="center" vertical="center" wrapText="1"/>
    </xf>
    <xf numFmtId="164" fontId="3" fillId="0" borderId="26" xfId="6" applyNumberFormat="1" applyFill="1" applyBorder="1" applyAlignment="1" applyProtection="1">
      <alignment vertical="center" wrapText="1"/>
      <protection locked="0"/>
    </xf>
    <xf numFmtId="164" fontId="3" fillId="0" borderId="93" xfId="6" applyNumberFormat="1" applyFill="1" applyBorder="1" applyAlignment="1" applyProtection="1">
      <alignment vertical="center" wrapText="1"/>
      <protection locked="0"/>
    </xf>
    <xf numFmtId="164" fontId="3" fillId="0" borderId="94" xfId="6" applyNumberFormat="1" applyFill="1" applyBorder="1" applyAlignment="1" applyProtection="1">
      <alignment vertical="center" wrapText="1"/>
      <protection locked="0"/>
    </xf>
    <xf numFmtId="164" fontId="3" fillId="0" borderId="95" xfId="6" applyNumberFormat="1" applyFill="1" applyBorder="1" applyAlignment="1" applyProtection="1">
      <alignment vertical="center" wrapText="1"/>
      <protection locked="0"/>
    </xf>
    <xf numFmtId="164" fontId="28" fillId="2" borderId="1" xfId="6" applyNumberFormat="1" applyFont="1" applyFill="1" applyBorder="1" applyAlignment="1" applyProtection="1">
      <alignment vertical="center" wrapText="1"/>
      <protection locked="0"/>
    </xf>
    <xf numFmtId="164" fontId="3" fillId="2" borderId="35" xfId="6" applyNumberFormat="1" applyFill="1" applyBorder="1" applyAlignment="1" applyProtection="1">
      <alignment vertical="center" wrapText="1"/>
      <protection locked="0"/>
    </xf>
    <xf numFmtId="164" fontId="8" fillId="0" borderId="96" xfId="6" applyNumberFormat="1" applyFont="1" applyFill="1" applyBorder="1" applyAlignment="1">
      <alignment horizontal="center" vertical="center" wrapText="1"/>
    </xf>
    <xf numFmtId="164" fontId="3" fillId="0" borderId="96" xfId="6" applyNumberFormat="1" applyFill="1" applyBorder="1" applyAlignment="1" applyProtection="1">
      <alignment horizontal="center" vertical="center" wrapText="1"/>
    </xf>
    <xf numFmtId="164" fontId="3" fillId="0" borderId="86" xfId="6" applyNumberFormat="1" applyFill="1" applyBorder="1" applyAlignment="1" applyProtection="1">
      <alignment horizontal="center" vertical="center" wrapText="1"/>
    </xf>
    <xf numFmtId="164" fontId="3" fillId="0" borderId="97" xfId="6" applyNumberFormat="1" applyFill="1" applyBorder="1" applyAlignment="1" applyProtection="1">
      <alignment vertical="center" wrapText="1"/>
      <protection locked="0"/>
    </xf>
    <xf numFmtId="164" fontId="8" fillId="0" borderId="80" xfId="6" applyNumberFormat="1" applyFont="1" applyFill="1" applyBorder="1" applyAlignment="1">
      <alignment horizontal="center" vertical="center" wrapText="1"/>
    </xf>
    <xf numFmtId="164" fontId="19" fillId="0" borderId="6" xfId="6" applyNumberFormat="1" applyFont="1" applyFill="1" applyBorder="1" applyAlignment="1" applyProtection="1">
      <alignment vertical="center" wrapText="1"/>
      <protection locked="0"/>
    </xf>
    <xf numFmtId="168" fontId="3" fillId="0" borderId="80" xfId="6" applyNumberFormat="1" applyFill="1" applyBorder="1" applyAlignment="1" applyProtection="1">
      <alignment horizontal="center" vertical="center" wrapText="1"/>
      <protection locked="0"/>
    </xf>
    <xf numFmtId="164" fontId="3" fillId="0" borderId="6" xfId="6" applyNumberFormat="1" applyFill="1" applyBorder="1" applyAlignment="1" applyProtection="1">
      <alignment vertical="center" wrapText="1"/>
      <protection locked="0"/>
    </xf>
    <xf numFmtId="164" fontId="3" fillId="0" borderId="98" xfId="6" applyNumberFormat="1" applyFill="1" applyBorder="1" applyAlignment="1" applyProtection="1">
      <alignment vertical="center" wrapText="1"/>
      <protection locked="0"/>
    </xf>
    <xf numFmtId="164" fontId="3" fillId="0" borderId="99" xfId="6" applyNumberFormat="1" applyFill="1" applyBorder="1" applyAlignment="1" applyProtection="1">
      <alignment vertical="center" wrapText="1"/>
      <protection locked="0"/>
    </xf>
    <xf numFmtId="164" fontId="3" fillId="0" borderId="100" xfId="6" applyNumberFormat="1" applyFill="1" applyBorder="1" applyAlignment="1" applyProtection="1">
      <alignment vertical="center" wrapText="1"/>
      <protection locked="0"/>
    </xf>
    <xf numFmtId="164" fontId="18" fillId="2" borderId="1" xfId="6" applyNumberFormat="1" applyFont="1" applyFill="1" applyBorder="1" applyAlignment="1">
      <alignment vertical="center" wrapText="1"/>
    </xf>
    <xf numFmtId="164" fontId="3" fillId="2" borderId="42" xfId="6" applyNumberFormat="1" applyFill="1" applyBorder="1" applyAlignment="1" applyProtection="1">
      <alignment horizontal="center" vertical="center" wrapText="1"/>
    </xf>
    <xf numFmtId="164" fontId="19" fillId="0" borderId="17" xfId="6" applyNumberFormat="1" applyFont="1" applyFill="1" applyBorder="1" applyAlignment="1">
      <alignment horizontal="center" vertical="center"/>
    </xf>
    <xf numFmtId="164" fontId="19" fillId="0" borderId="8" xfId="6" applyNumberFormat="1" applyFont="1" applyFill="1" applyBorder="1" applyAlignment="1">
      <alignment vertical="center"/>
    </xf>
    <xf numFmtId="164" fontId="19" fillId="0" borderId="8" xfId="6" applyNumberFormat="1" applyFont="1" applyFill="1" applyBorder="1" applyAlignment="1">
      <alignment horizontal="center" vertical="center"/>
    </xf>
    <xf numFmtId="164" fontId="19" fillId="0" borderId="82" xfId="6" applyNumberFormat="1" applyFont="1" applyFill="1" applyBorder="1" applyAlignment="1">
      <alignment horizontal="center" vertical="center" wrapText="1"/>
    </xf>
    <xf numFmtId="164" fontId="18" fillId="0" borderId="101" xfId="6" applyNumberFormat="1" applyFont="1" applyFill="1" applyBorder="1" applyAlignment="1">
      <alignment horizontal="centerContinuous" vertical="center"/>
    </xf>
    <xf numFmtId="164" fontId="19" fillId="0" borderId="79" xfId="6" applyNumberFormat="1" applyFont="1" applyFill="1" applyBorder="1" applyAlignment="1">
      <alignment horizontal="centerContinuous" vertical="center"/>
    </xf>
    <xf numFmtId="164" fontId="19" fillId="0" borderId="102" xfId="6" applyNumberFormat="1" applyFont="1" applyFill="1" applyBorder="1" applyAlignment="1">
      <alignment horizontal="centerContinuous" vertical="center"/>
    </xf>
    <xf numFmtId="164" fontId="19" fillId="0" borderId="80" xfId="6" applyNumberFormat="1" applyFont="1" applyFill="1" applyBorder="1" applyAlignment="1">
      <alignment horizontal="center" vertical="center" wrapText="1"/>
    </xf>
    <xf numFmtId="164" fontId="18" fillId="0" borderId="6" xfId="6" applyNumberFormat="1" applyFont="1" applyFill="1" applyBorder="1" applyAlignment="1">
      <alignment horizontal="center" vertical="center"/>
    </xf>
    <xf numFmtId="164" fontId="19" fillId="0" borderId="6" xfId="6" applyNumberFormat="1" applyFont="1" applyFill="1" applyBorder="1" applyAlignment="1">
      <alignment horizontal="center" vertical="center" wrapText="1"/>
    </xf>
    <xf numFmtId="164" fontId="19" fillId="0" borderId="103" xfId="6" applyNumberFormat="1" applyFont="1" applyFill="1" applyBorder="1" applyAlignment="1">
      <alignment horizontal="center" vertical="center"/>
    </xf>
    <xf numFmtId="164" fontId="19" fillId="0" borderId="80" xfId="6" applyNumberFormat="1" applyFont="1" applyFill="1" applyBorder="1" applyAlignment="1">
      <alignment horizontal="center" vertical="center"/>
    </xf>
    <xf numFmtId="164" fontId="19" fillId="0" borderId="81" xfId="6" applyNumberFormat="1" applyFont="1" applyFill="1" applyBorder="1" applyAlignment="1">
      <alignment horizontal="center" vertical="center"/>
    </xf>
    <xf numFmtId="164" fontId="19" fillId="0" borderId="104" xfId="6" applyNumberFormat="1" applyFont="1" applyFill="1" applyBorder="1" applyAlignment="1">
      <alignment horizontal="center" vertical="center" wrapText="1"/>
    </xf>
    <xf numFmtId="164" fontId="19" fillId="0" borderId="35" xfId="6" applyNumberFormat="1" applyFont="1" applyFill="1" applyBorder="1" applyAlignment="1">
      <alignment horizontal="center" vertical="center" wrapText="1"/>
    </xf>
    <xf numFmtId="164" fontId="19" fillId="0" borderId="1" xfId="6" applyNumberFormat="1" applyFont="1" applyFill="1" applyBorder="1" applyAlignment="1">
      <alignment horizontal="center" vertical="center" wrapText="1"/>
    </xf>
    <xf numFmtId="164" fontId="19" fillId="0" borderId="105" xfId="6" applyNumberFormat="1" applyFont="1" applyFill="1" applyBorder="1" applyAlignment="1">
      <alignment horizontal="center" vertical="center" wrapText="1"/>
    </xf>
    <xf numFmtId="164" fontId="19" fillId="0" borderId="18" xfId="6" applyNumberFormat="1" applyFont="1" applyFill="1" applyBorder="1" applyAlignment="1">
      <alignment horizontal="center" vertical="center" wrapText="1"/>
    </xf>
    <xf numFmtId="164" fontId="8" fillId="0" borderId="83" xfId="6" applyNumberFormat="1" applyFont="1" applyFill="1" applyBorder="1" applyAlignment="1">
      <alignment horizontal="center" vertical="center" wrapText="1"/>
    </xf>
    <xf numFmtId="164" fontId="30" fillId="0" borderId="1" xfId="6" applyNumberFormat="1" applyFont="1" applyFill="1" applyBorder="1" applyAlignment="1">
      <alignment vertical="center" wrapText="1"/>
    </xf>
    <xf numFmtId="164" fontId="3" fillId="0" borderId="1" xfId="6" applyNumberFormat="1" applyFill="1" applyBorder="1" applyAlignment="1">
      <alignment horizontal="center" vertical="center" wrapText="1"/>
    </xf>
    <xf numFmtId="164" fontId="3" fillId="0" borderId="85" xfId="6" applyNumberFormat="1" applyFill="1" applyBorder="1" applyAlignment="1">
      <alignment horizontal="center" vertical="center" wrapText="1"/>
    </xf>
    <xf numFmtId="164" fontId="3" fillId="0" borderId="83" xfId="6" applyNumberFormat="1" applyFill="1" applyBorder="1" applyAlignment="1">
      <alignment vertical="center" wrapText="1"/>
    </xf>
    <xf numFmtId="164" fontId="3" fillId="0" borderId="84" xfId="6" applyNumberFormat="1" applyFill="1" applyBorder="1" applyAlignment="1">
      <alignment vertical="center" wrapText="1"/>
    </xf>
    <xf numFmtId="164" fontId="3" fillId="0" borderId="18" xfId="6" applyNumberFormat="1" applyFill="1" applyBorder="1" applyAlignment="1">
      <alignment vertical="center" wrapText="1"/>
    </xf>
    <xf numFmtId="164" fontId="8" fillId="0" borderId="5" xfId="6" applyNumberFormat="1" applyFont="1" applyFill="1" applyBorder="1" applyAlignment="1">
      <alignment horizontal="center" vertical="center" wrapText="1"/>
    </xf>
    <xf numFmtId="164" fontId="25" fillId="0" borderId="4" xfId="6" applyNumberFormat="1" applyFont="1" applyFill="1" applyBorder="1" applyAlignment="1" applyProtection="1">
      <alignment vertical="center" wrapText="1"/>
      <protection locked="0"/>
    </xf>
    <xf numFmtId="168" fontId="3" fillId="0" borderId="4" xfId="6" applyNumberFormat="1" applyFill="1" applyBorder="1" applyAlignment="1" applyProtection="1">
      <alignment horizontal="center" vertical="center" wrapText="1"/>
      <protection locked="0"/>
    </xf>
    <xf numFmtId="168" fontId="3" fillId="0" borderId="90" xfId="6" applyNumberFormat="1" applyFill="1" applyBorder="1" applyAlignment="1" applyProtection="1">
      <alignment horizontal="center" vertical="center" wrapText="1"/>
      <protection locked="0"/>
    </xf>
    <xf numFmtId="164" fontId="3" fillId="0" borderId="90" xfId="6" applyNumberFormat="1" applyFill="1" applyBorder="1" applyAlignment="1" applyProtection="1">
      <alignment horizontal="center" vertical="center" wrapText="1"/>
      <protection locked="0"/>
    </xf>
    <xf numFmtId="164" fontId="3" fillId="0" borderId="91" xfId="6" applyNumberFormat="1" applyFill="1" applyBorder="1" applyAlignment="1" applyProtection="1">
      <alignment horizontal="center" vertical="center" wrapText="1"/>
      <protection locked="0"/>
    </xf>
    <xf numFmtId="0" fontId="3" fillId="0" borderId="4" xfId="6" applyNumberFormat="1" applyFill="1" applyBorder="1" applyAlignment="1" applyProtection="1">
      <alignment horizontal="center" vertical="center" shrinkToFit="1"/>
      <protection locked="0"/>
    </xf>
    <xf numFmtId="168" fontId="3" fillId="0" borderId="90" xfId="6" applyNumberFormat="1" applyFill="1" applyBorder="1" applyAlignment="1" applyProtection="1">
      <alignment horizontal="center" vertical="center" shrinkToFit="1"/>
      <protection locked="0"/>
    </xf>
    <xf numFmtId="164" fontId="3" fillId="0" borderId="5" xfId="6" applyNumberFormat="1" applyFill="1" applyBorder="1" applyAlignment="1" applyProtection="1">
      <alignment vertical="center" shrinkToFit="1"/>
      <protection locked="0"/>
    </xf>
    <xf numFmtId="164" fontId="3" fillId="0" borderId="90" xfId="6" applyNumberFormat="1" applyFill="1" applyBorder="1" applyAlignment="1" applyProtection="1">
      <alignment vertical="center" shrinkToFit="1"/>
      <protection locked="0"/>
    </xf>
    <xf numFmtId="164" fontId="3" fillId="0" borderId="91" xfId="6" applyNumberFormat="1" applyFill="1" applyBorder="1" applyAlignment="1" applyProtection="1">
      <alignment vertical="center" shrinkToFit="1"/>
      <protection locked="0"/>
    </xf>
    <xf numFmtId="164" fontId="25" fillId="0" borderId="4" xfId="6" applyNumberFormat="1" applyFont="1" applyFill="1" applyBorder="1" applyAlignment="1" applyProtection="1">
      <alignment vertical="center" shrinkToFit="1"/>
      <protection locked="0"/>
    </xf>
    <xf numFmtId="164" fontId="18" fillId="0" borderId="1" xfId="6" applyNumberFormat="1" applyFont="1" applyFill="1" applyBorder="1" applyAlignment="1">
      <alignment vertical="center" wrapText="1"/>
    </xf>
    <xf numFmtId="0" fontId="19" fillId="0" borderId="83" xfId="6" applyFont="1" applyFill="1" applyBorder="1" applyAlignment="1">
      <alignment horizontal="center" vertical="center" wrapText="1"/>
    </xf>
    <xf numFmtId="0" fontId="19" fillId="0" borderId="84" xfId="6" applyFont="1" applyFill="1" applyBorder="1" applyAlignment="1">
      <alignment horizontal="center" vertical="center" wrapText="1"/>
    </xf>
    <xf numFmtId="0" fontId="19" fillId="0" borderId="18" xfId="6" applyFont="1" applyFill="1" applyBorder="1" applyAlignment="1">
      <alignment horizontal="center" vertical="center" wrapText="1"/>
    </xf>
    <xf numFmtId="0" fontId="19" fillId="0" borderId="36" xfId="6" applyFont="1" applyFill="1" applyBorder="1" applyAlignment="1">
      <alignment vertical="center" wrapText="1"/>
    </xf>
    <xf numFmtId="164" fontId="3" fillId="0" borderId="106" xfId="6" applyNumberFormat="1" applyFill="1" applyBorder="1" applyAlignment="1" applyProtection="1">
      <alignment vertical="center" wrapText="1"/>
      <protection locked="0"/>
    </xf>
    <xf numFmtId="164" fontId="0" fillId="0" borderId="107" xfId="8" applyNumberFormat="1" applyFont="1" applyFill="1" applyBorder="1" applyAlignment="1" applyProtection="1">
      <alignment horizontal="left" vertical="center" wrapText="1"/>
      <protection locked="0"/>
    </xf>
    <xf numFmtId="164" fontId="3" fillId="0" borderId="5" xfId="9" applyNumberFormat="1" applyFont="1" applyFill="1" applyBorder="1" applyAlignment="1" applyProtection="1">
      <alignment horizontal="left" vertical="center" wrapText="1"/>
      <protection hidden="1"/>
    </xf>
    <xf numFmtId="164" fontId="3" fillId="0" borderId="5" xfId="9" applyNumberFormat="1" applyFont="1" applyFill="1" applyBorder="1" applyAlignment="1" applyProtection="1">
      <alignment horizontal="left" vertical="center" wrapText="1"/>
      <protection locked="0"/>
    </xf>
    <xf numFmtId="0" fontId="3" fillId="0" borderId="108" xfId="6" applyFill="1" applyBorder="1" applyAlignment="1">
      <alignment vertical="center" wrapText="1"/>
    </xf>
    <xf numFmtId="164" fontId="3" fillId="0" borderId="109" xfId="6" applyNumberFormat="1" applyFill="1" applyBorder="1" applyAlignment="1" applyProtection="1">
      <alignment vertical="center" wrapText="1"/>
      <protection locked="0"/>
    </xf>
    <xf numFmtId="164" fontId="3" fillId="0" borderId="110" xfId="6" applyNumberFormat="1" applyFill="1" applyBorder="1" applyAlignment="1" applyProtection="1">
      <alignment vertical="center" wrapText="1"/>
      <protection locked="0"/>
    </xf>
    <xf numFmtId="0" fontId="18" fillId="2" borderId="83" xfId="6" applyFont="1" applyFill="1" applyBorder="1" applyAlignment="1">
      <alignment vertical="center" wrapText="1"/>
    </xf>
    <xf numFmtId="164" fontId="19" fillId="2" borderId="84" xfId="6" applyNumberFormat="1" applyFont="1" applyFill="1" applyBorder="1" applyAlignment="1">
      <alignment vertical="center" wrapText="1"/>
    </xf>
    <xf numFmtId="164" fontId="19" fillId="2" borderId="36" xfId="6" applyNumberFormat="1" applyFont="1" applyFill="1" applyBorder="1" applyAlignment="1">
      <alignment vertical="center" wrapText="1"/>
    </xf>
    <xf numFmtId="164" fontId="0" fillId="0" borderId="107" xfId="8" applyNumberFormat="1" applyFont="1" applyFill="1" applyBorder="1" applyAlignment="1" applyProtection="1">
      <alignment vertical="center" wrapText="1"/>
      <protection locked="0"/>
    </xf>
    <xf numFmtId="164" fontId="0" fillId="0" borderId="48" xfId="8" applyNumberFormat="1" applyFont="1" applyFill="1" applyBorder="1" applyAlignment="1" applyProtection="1">
      <alignment vertical="center" wrapText="1"/>
      <protection locked="0"/>
    </xf>
    <xf numFmtId="164" fontId="0" fillId="0" borderId="24" xfId="8" applyNumberFormat="1" applyFont="1" applyFill="1" applyBorder="1" applyAlignment="1" applyProtection="1">
      <alignment vertical="center" wrapText="1"/>
      <protection hidden="1"/>
    </xf>
    <xf numFmtId="164" fontId="3" fillId="0" borderId="5" xfId="9" applyNumberFormat="1" applyFont="1" applyFill="1" applyBorder="1" applyAlignment="1" applyProtection="1">
      <alignment vertical="center" wrapText="1"/>
      <protection locked="0"/>
    </xf>
    <xf numFmtId="164" fontId="3" fillId="0" borderId="24" xfId="9" applyNumberFormat="1" applyFont="1" applyFill="1" applyBorder="1" applyAlignment="1" applyProtection="1">
      <alignment vertical="center" wrapText="1"/>
      <protection hidden="1"/>
    </xf>
    <xf numFmtId="164" fontId="3" fillId="0" borderId="5" xfId="9" applyNumberFormat="1" applyFont="1" applyFill="1" applyBorder="1" applyAlignment="1" applyProtection="1">
      <alignment vertical="center" wrapText="1"/>
      <protection hidden="1"/>
    </xf>
    <xf numFmtId="0" fontId="18" fillId="0" borderId="111" xfId="6" applyFont="1" applyFill="1" applyBorder="1" applyAlignment="1">
      <alignment horizontal="centerContinuous" vertical="center" wrapText="1"/>
    </xf>
    <xf numFmtId="0" fontId="19" fillId="0" borderId="109" xfId="6" applyFont="1" applyFill="1" applyBorder="1" applyAlignment="1">
      <alignment horizontal="centerContinuous" vertical="center" wrapText="1"/>
    </xf>
    <xf numFmtId="0" fontId="19" fillId="0" borderId="112" xfId="6" applyFont="1" applyFill="1" applyBorder="1" applyAlignment="1">
      <alignment horizontal="centerContinuous" vertical="center" wrapText="1"/>
    </xf>
    <xf numFmtId="3" fontId="3" fillId="0" borderId="90" xfId="6" applyNumberFormat="1" applyFill="1" applyBorder="1" applyAlignment="1">
      <alignment vertical="center" wrapText="1"/>
    </xf>
    <xf numFmtId="3" fontId="3" fillId="0" borderId="113" xfId="6" applyNumberFormat="1" applyFill="1" applyBorder="1" applyAlignment="1">
      <alignment vertical="center" wrapText="1"/>
    </xf>
    <xf numFmtId="0" fontId="3" fillId="0" borderId="90" xfId="6" applyFill="1" applyBorder="1" applyAlignment="1">
      <alignment vertical="center" wrapText="1"/>
    </xf>
    <xf numFmtId="164" fontId="3" fillId="0" borderId="24" xfId="9" applyNumberFormat="1" applyFont="1" applyFill="1" applyBorder="1" applyAlignment="1" applyProtection="1">
      <alignment horizontal="left" vertical="center" wrapText="1"/>
      <protection hidden="1"/>
    </xf>
    <xf numFmtId="0" fontId="3" fillId="0" borderId="110" xfId="6" applyFill="1" applyBorder="1" applyAlignment="1">
      <alignment vertical="center" wrapText="1"/>
    </xf>
    <xf numFmtId="0" fontId="19" fillId="2" borderId="83" xfId="6" applyFont="1" applyFill="1" applyBorder="1" applyAlignment="1">
      <alignment vertical="center" wrapText="1"/>
    </xf>
    <xf numFmtId="164" fontId="19" fillId="2" borderId="99" xfId="6" applyNumberFormat="1" applyFont="1" applyFill="1" applyBorder="1" applyAlignment="1">
      <alignment vertical="center" wrapText="1"/>
    </xf>
    <xf numFmtId="164" fontId="19" fillId="2" borderId="114" xfId="6" applyNumberFormat="1" applyFont="1" applyFill="1" applyBorder="1" applyAlignment="1">
      <alignment vertical="center" wrapText="1"/>
    </xf>
    <xf numFmtId="164" fontId="0" fillId="0" borderId="115" xfId="8" applyNumberFormat="1" applyFont="1" applyFill="1" applyBorder="1" applyAlignment="1" applyProtection="1">
      <alignment vertical="center" wrapText="1"/>
      <protection hidden="1"/>
    </xf>
    <xf numFmtId="164" fontId="0" fillId="0" borderId="116" xfId="8" applyNumberFormat="1" applyFont="1" applyFill="1" applyBorder="1" applyAlignment="1" applyProtection="1">
      <alignment vertical="center" wrapText="1"/>
      <protection locked="0"/>
    </xf>
    <xf numFmtId="0" fontId="18" fillId="2" borderId="117" xfId="6" applyFont="1" applyFill="1" applyBorder="1" applyAlignment="1">
      <alignment vertical="center" wrapText="1"/>
    </xf>
    <xf numFmtId="164" fontId="18" fillId="2" borderId="118" xfId="6" applyNumberFormat="1" applyFont="1" applyFill="1" applyBorder="1" applyAlignment="1">
      <alignment vertical="center" wrapText="1"/>
    </xf>
    <xf numFmtId="0" fontId="18" fillId="2" borderId="111" xfId="6" applyFont="1" applyFill="1" applyBorder="1" applyAlignment="1">
      <alignment vertical="center" wrapText="1"/>
    </xf>
    <xf numFmtId="164" fontId="18" fillId="2" borderId="99" xfId="6" applyNumberFormat="1" applyFont="1" applyFill="1" applyBorder="1" applyAlignment="1">
      <alignment vertical="center" wrapText="1"/>
    </xf>
    <xf numFmtId="164" fontId="18" fillId="2" borderId="114" xfId="6" applyNumberFormat="1" applyFont="1" applyFill="1" applyBorder="1" applyAlignment="1">
      <alignment vertical="center" wrapText="1"/>
    </xf>
    <xf numFmtId="164" fontId="18" fillId="0" borderId="77" xfId="5" applyNumberFormat="1" applyFont="1" applyFill="1" applyBorder="1" applyAlignment="1" applyProtection="1">
      <alignment horizontal="left" vertical="center" wrapText="1"/>
      <protection hidden="1"/>
    </xf>
    <xf numFmtId="0" fontId="8" fillId="0" borderId="119" xfId="5" applyFont="1" applyBorder="1" applyAlignment="1">
      <alignment horizontal="left"/>
    </xf>
    <xf numFmtId="164" fontId="18" fillId="0" borderId="121" xfId="5" applyNumberFormat="1" applyFont="1" applyFill="1" applyBorder="1" applyAlignment="1" applyProtection="1">
      <alignment horizontal="right" vertical="center" wrapText="1"/>
      <protection hidden="1"/>
    </xf>
    <xf numFmtId="164" fontId="10" fillId="0" borderId="70" xfId="5" applyNumberFormat="1" applyFont="1" applyFill="1" applyBorder="1" applyAlignment="1" applyProtection="1">
      <alignment horizontal="right" vertical="center" wrapText="1"/>
      <protection hidden="1"/>
    </xf>
    <xf numFmtId="164" fontId="10" fillId="0" borderId="71" xfId="5" applyNumberFormat="1" applyFont="1" applyFill="1" applyBorder="1" applyAlignment="1" applyProtection="1">
      <alignment horizontal="center" vertical="center" wrapText="1"/>
      <protection locked="0" hidden="1"/>
    </xf>
    <xf numFmtId="164" fontId="10" fillId="0" borderId="72" xfId="5" applyNumberFormat="1" applyFont="1" applyFill="1" applyBorder="1" applyAlignment="1" applyProtection="1">
      <alignment horizontal="right" vertical="center" wrapText="1"/>
      <protection hidden="1"/>
    </xf>
    <xf numFmtId="164" fontId="10" fillId="0" borderId="73" xfId="5" applyNumberFormat="1" applyFont="1" applyFill="1" applyBorder="1" applyAlignment="1" applyProtection="1">
      <alignment horizontal="right" vertical="center" wrapText="1"/>
      <protection hidden="1"/>
    </xf>
    <xf numFmtId="164" fontId="10" fillId="0" borderId="122" xfId="5" applyNumberFormat="1" applyFont="1" applyFill="1" applyBorder="1" applyAlignment="1" applyProtection="1">
      <alignment horizontal="center" vertical="center" wrapText="1"/>
      <protection hidden="1"/>
    </xf>
    <xf numFmtId="164" fontId="10" fillId="0" borderId="123" xfId="5" applyNumberFormat="1" applyFont="1" applyFill="1" applyBorder="1" applyAlignment="1" applyProtection="1">
      <alignment horizontal="right" vertical="center" wrapText="1"/>
      <protection hidden="1"/>
    </xf>
    <xf numFmtId="164" fontId="18" fillId="0" borderId="61" xfId="5" applyNumberFormat="1" applyFont="1" applyFill="1" applyBorder="1" applyAlignment="1" applyProtection="1">
      <alignment vertical="center" wrapText="1"/>
      <protection hidden="1"/>
    </xf>
    <xf numFmtId="164" fontId="5" fillId="0" borderId="64" xfId="5" applyNumberFormat="1" applyFill="1" applyBorder="1" applyAlignment="1" applyProtection="1">
      <alignment vertical="center" wrapText="1"/>
      <protection hidden="1"/>
    </xf>
    <xf numFmtId="164" fontId="5" fillId="0" borderId="70" xfId="5" applyNumberFormat="1" applyFill="1" applyBorder="1" applyAlignment="1" applyProtection="1">
      <alignment vertical="center" wrapText="1"/>
      <protection hidden="1"/>
    </xf>
    <xf numFmtId="164" fontId="18" fillId="0" borderId="64" xfId="5" applyNumberFormat="1" applyFont="1" applyFill="1" applyBorder="1" applyAlignment="1" applyProtection="1">
      <alignment vertical="center" wrapText="1"/>
      <protection hidden="1"/>
    </xf>
    <xf numFmtId="164" fontId="18" fillId="0" borderId="66" xfId="5" applyNumberFormat="1" applyFont="1" applyFill="1" applyBorder="1" applyAlignment="1" applyProtection="1">
      <alignment vertical="center" wrapText="1"/>
      <protection hidden="1"/>
    </xf>
    <xf numFmtId="164" fontId="10" fillId="0" borderId="70" xfId="5" applyNumberFormat="1" applyFont="1" applyFill="1" applyBorder="1" applyAlignment="1" applyProtection="1">
      <alignment horizontal="left" vertical="center" wrapText="1"/>
      <protection hidden="1"/>
    </xf>
    <xf numFmtId="164" fontId="31" fillId="0" borderId="124" xfId="5" applyNumberFormat="1" applyFont="1" applyFill="1" applyBorder="1" applyAlignment="1" applyProtection="1">
      <alignment horizontal="left" vertical="center" wrapText="1"/>
      <protection hidden="1"/>
    </xf>
    <xf numFmtId="164" fontId="31" fillId="0" borderId="61" xfId="5" applyNumberFormat="1" applyFont="1" applyFill="1" applyBorder="1" applyAlignment="1" applyProtection="1">
      <alignment horizontal="right" vertical="center" wrapText="1"/>
      <protection hidden="1"/>
    </xf>
    <xf numFmtId="1" fontId="3" fillId="0" borderId="88" xfId="6" applyNumberFormat="1" applyFill="1" applyBorder="1" applyAlignment="1" applyProtection="1">
      <alignment vertical="center" wrapText="1"/>
      <protection locked="0"/>
    </xf>
    <xf numFmtId="1" fontId="3" fillId="0" borderId="106" xfId="6" applyNumberFormat="1" applyFill="1" applyBorder="1" applyAlignment="1" applyProtection="1">
      <alignment vertical="center" wrapText="1"/>
      <protection locked="0"/>
    </xf>
    <xf numFmtId="1" fontId="3" fillId="0" borderId="109" xfId="6" applyNumberFormat="1" applyFill="1" applyBorder="1" applyAlignment="1" applyProtection="1">
      <alignment vertical="center" wrapText="1"/>
      <protection locked="0"/>
    </xf>
    <xf numFmtId="1" fontId="3" fillId="0" borderId="110" xfId="6" applyNumberFormat="1" applyFill="1" applyBorder="1" applyAlignment="1" applyProtection="1">
      <alignment vertical="center" wrapText="1"/>
      <protection locked="0"/>
    </xf>
    <xf numFmtId="1" fontId="19" fillId="2" borderId="84" xfId="6" applyNumberFormat="1" applyFont="1" applyFill="1" applyBorder="1" applyAlignment="1">
      <alignment vertical="center" wrapText="1"/>
    </xf>
    <xf numFmtId="1" fontId="19" fillId="2" borderId="36" xfId="6" applyNumberFormat="1" applyFont="1" applyFill="1" applyBorder="1" applyAlignment="1">
      <alignment vertical="center" wrapText="1"/>
    </xf>
    <xf numFmtId="0" fontId="32" fillId="0" borderId="83" xfId="4" applyNumberFormat="1" applyFont="1" applyBorder="1" applyAlignment="1">
      <alignment horizontal="center" wrapText="1"/>
    </xf>
    <xf numFmtId="0" fontId="8" fillId="0" borderId="125" xfId="5" applyFont="1" applyFill="1" applyBorder="1" applyAlignment="1" applyProtection="1">
      <alignment horizontal="center" vertical="center" wrapText="1"/>
      <protection hidden="1"/>
    </xf>
    <xf numFmtId="0" fontId="32" fillId="0" borderId="126" xfId="4" applyFont="1" applyBorder="1" applyAlignment="1">
      <alignment horizontal="center"/>
    </xf>
    <xf numFmtId="0" fontId="32" fillId="0" borderId="89" xfId="4" applyFont="1" applyBorder="1"/>
    <xf numFmtId="0" fontId="4" fillId="0" borderId="5" xfId="4" applyFont="1" applyBorder="1" applyAlignment="1">
      <alignment wrapText="1"/>
    </xf>
    <xf numFmtId="3" fontId="2" fillId="0" borderId="91" xfId="4" applyNumberFormat="1" applyFont="1" applyBorder="1"/>
    <xf numFmtId="0" fontId="4" fillId="0" borderId="108" xfId="4" applyFont="1" applyBorder="1" applyAlignment="1">
      <alignment wrapText="1"/>
    </xf>
    <xf numFmtId="3" fontId="2" fillId="0" borderId="95" xfId="4" applyNumberFormat="1" applyFont="1" applyBorder="1"/>
    <xf numFmtId="0" fontId="4" fillId="0" borderId="5" xfId="4" applyFont="1" applyFill="1" applyBorder="1" applyAlignment="1">
      <alignment wrapText="1"/>
    </xf>
    <xf numFmtId="0" fontId="4" fillId="0" borderId="117" xfId="4" applyFont="1" applyBorder="1"/>
    <xf numFmtId="3" fontId="2" fillId="0" borderId="104" xfId="4" applyNumberFormat="1" applyFont="1" applyBorder="1"/>
    <xf numFmtId="0" fontId="34" fillId="0" borderId="0" xfId="10" applyFont="1" applyAlignment="1">
      <alignment horizontal="center"/>
    </xf>
    <xf numFmtId="0" fontId="35" fillId="0" borderId="0" xfId="10" applyFont="1"/>
    <xf numFmtId="0" fontId="33" fillId="0" borderId="0" xfId="10"/>
    <xf numFmtId="3" fontId="2" fillId="0" borderId="83" xfId="6" applyNumberFormat="1" applyFont="1" applyBorder="1" applyAlignment="1">
      <alignment horizontal="center" wrapText="1"/>
    </xf>
    <xf numFmtId="0" fontId="2" fillId="0" borderId="84" xfId="6" applyFont="1" applyBorder="1" applyAlignment="1">
      <alignment vertical="center"/>
    </xf>
    <xf numFmtId="0" fontId="2" fillId="0" borderId="105" xfId="6" applyFont="1" applyBorder="1" applyAlignment="1">
      <alignment vertical="center"/>
    </xf>
    <xf numFmtId="0" fontId="2" fillId="0" borderId="1" xfId="6" applyFont="1" applyBorder="1" applyAlignment="1">
      <alignment vertical="center"/>
    </xf>
    <xf numFmtId="0" fontId="5" fillId="0" borderId="0" xfId="6" applyFont="1"/>
    <xf numFmtId="3" fontId="2" fillId="0" borderId="2" xfId="6" applyNumberFormat="1" applyFont="1" applyBorder="1" applyAlignment="1">
      <alignment horizontal="center" wrapText="1"/>
    </xf>
    <xf numFmtId="0" fontId="2" fillId="0" borderId="88" xfId="6" applyFont="1" applyBorder="1" applyAlignment="1">
      <alignment vertical="center"/>
    </xf>
    <xf numFmtId="0" fontId="2" fillId="0" borderId="129" xfId="6" applyFont="1" applyBorder="1" applyAlignment="1">
      <alignment vertical="center"/>
    </xf>
    <xf numFmtId="0" fontId="2" fillId="0" borderId="3" xfId="6" applyFont="1" applyBorder="1" applyAlignment="1">
      <alignment vertical="center"/>
    </xf>
    <xf numFmtId="0" fontId="23" fillId="0" borderId="90" xfId="0" applyNumberFormat="1" applyFont="1" applyBorder="1" applyAlignment="1">
      <alignment wrapText="1"/>
    </xf>
    <xf numFmtId="3" fontId="4" fillId="0" borderId="90" xfId="6" applyNumberFormat="1" applyFont="1" applyBorder="1" applyAlignment="1">
      <alignment horizontal="right"/>
    </xf>
    <xf numFmtId="3" fontId="2" fillId="0" borderId="4" xfId="6" applyNumberFormat="1" applyFont="1" applyBorder="1" applyAlignment="1">
      <alignment horizontal="right"/>
    </xf>
    <xf numFmtId="3" fontId="4" fillId="0" borderId="90" xfId="6" applyNumberFormat="1" applyFont="1" applyBorder="1"/>
    <xf numFmtId="3" fontId="4" fillId="0" borderId="4" xfId="6" applyNumberFormat="1" applyFont="1" applyBorder="1" applyAlignment="1">
      <alignment horizontal="right"/>
    </xf>
    <xf numFmtId="0" fontId="11" fillId="0" borderId="90" xfId="0" applyNumberFormat="1" applyFont="1" applyBorder="1" applyAlignment="1">
      <alignment wrapText="1"/>
    </xf>
    <xf numFmtId="0" fontId="23" fillId="0" borderId="90" xfId="0" applyFont="1" applyBorder="1" applyAlignment="1">
      <alignment wrapText="1"/>
    </xf>
    <xf numFmtId="0" fontId="2" fillId="0" borderId="1" xfId="6" applyFont="1" applyBorder="1"/>
    <xf numFmtId="3" fontId="2" fillId="0" borderId="84" xfId="6" applyNumberFormat="1" applyFont="1" applyBorder="1"/>
    <xf numFmtId="3" fontId="2" fillId="0" borderId="1" xfId="6" applyNumberFormat="1" applyFont="1" applyBorder="1" applyAlignment="1">
      <alignment horizontal="right"/>
    </xf>
    <xf numFmtId="0" fontId="2" fillId="0" borderId="3" xfId="6" applyFont="1" applyBorder="1"/>
    <xf numFmtId="3" fontId="2" fillId="0" borderId="88" xfId="6" applyNumberFormat="1" applyFont="1" applyBorder="1"/>
    <xf numFmtId="3" fontId="2" fillId="0" borderId="129" xfId="6" applyNumberFormat="1" applyFont="1" applyBorder="1"/>
    <xf numFmtId="3" fontId="2" fillId="0" borderId="3" xfId="6" applyNumberFormat="1" applyFont="1" applyBorder="1" applyAlignment="1">
      <alignment horizontal="right"/>
    </xf>
    <xf numFmtId="0" fontId="2" fillId="0" borderId="4" xfId="6" applyFont="1" applyBorder="1"/>
    <xf numFmtId="3" fontId="4" fillId="0" borderId="130" xfId="6" applyNumberFormat="1" applyFont="1" applyBorder="1"/>
    <xf numFmtId="0" fontId="3" fillId="0" borderId="90" xfId="0" applyFont="1" applyFill="1" applyBorder="1" applyAlignment="1" applyProtection="1">
      <alignment vertical="center" wrapText="1"/>
      <protection hidden="1"/>
    </xf>
    <xf numFmtId="0" fontId="0" fillId="0" borderId="90" xfId="0" applyFont="1" applyFill="1" applyBorder="1" applyAlignment="1" applyProtection="1">
      <alignment vertical="center" wrapText="1"/>
      <protection hidden="1"/>
    </xf>
    <xf numFmtId="0" fontId="12" fillId="0" borderId="1" xfId="6" applyFont="1" applyBorder="1"/>
    <xf numFmtId="3" fontId="12" fillId="0" borderId="1" xfId="6" applyNumberFormat="1" applyFont="1" applyBorder="1"/>
    <xf numFmtId="0" fontId="12" fillId="0" borderId="0" xfId="6" applyFont="1"/>
    <xf numFmtId="0" fontId="39" fillId="0" borderId="0" xfId="4" applyFont="1" applyAlignment="1">
      <alignment horizontal="center"/>
    </xf>
    <xf numFmtId="0" fontId="40" fillId="0" borderId="0" xfId="4" applyFont="1"/>
    <xf numFmtId="0" fontId="32" fillId="0" borderId="90" xfId="4" applyFont="1" applyBorder="1" applyAlignment="1">
      <alignment horizontal="center"/>
    </xf>
    <xf numFmtId="0" fontId="32" fillId="0" borderId="90" xfId="4" applyNumberFormat="1" applyFont="1" applyBorder="1" applyAlignment="1">
      <alignment horizontal="center" vertical="center" wrapText="1"/>
    </xf>
    <xf numFmtId="0" fontId="32" fillId="0" borderId="90" xfId="4" applyFont="1" applyBorder="1"/>
    <xf numFmtId="0" fontId="40" fillId="0" borderId="90" xfId="4" applyFont="1" applyBorder="1"/>
    <xf numFmtId="3" fontId="40" fillId="0" borderId="90" xfId="4" applyNumberFormat="1" applyFont="1" applyBorder="1"/>
    <xf numFmtId="0" fontId="32" fillId="0" borderId="0" xfId="4" applyFont="1"/>
    <xf numFmtId="0" fontId="32" fillId="0" borderId="0" xfId="4" applyFont="1" applyAlignment="1">
      <alignment horizontal="center"/>
    </xf>
    <xf numFmtId="3" fontId="32" fillId="0" borderId="0" xfId="4" applyNumberFormat="1" applyFont="1"/>
    <xf numFmtId="3" fontId="40" fillId="0" borderId="0" xfId="4" applyNumberFormat="1" applyFont="1"/>
    <xf numFmtId="0" fontId="43" fillId="0" borderId="90" xfId="6" applyFont="1" applyBorder="1" applyAlignment="1">
      <alignment horizontal="center" vertical="top" wrapText="1"/>
    </xf>
    <xf numFmtId="0" fontId="43" fillId="0" borderId="90" xfId="6" applyFont="1" applyBorder="1" applyAlignment="1">
      <alignment vertical="top" wrapText="1"/>
    </xf>
    <xf numFmtId="0" fontId="42" fillId="0" borderId="90" xfId="6" applyNumberFormat="1" applyFont="1" applyBorder="1" applyAlignment="1">
      <alignment horizontal="center" vertical="top" wrapText="1"/>
    </xf>
    <xf numFmtId="0" fontId="42" fillId="0" borderId="90" xfId="6" applyNumberFormat="1" applyFont="1" applyBorder="1" applyAlignment="1">
      <alignment vertical="top" wrapText="1"/>
    </xf>
    <xf numFmtId="0" fontId="43" fillId="0" borderId="90" xfId="6" applyFont="1" applyBorder="1" applyAlignment="1">
      <alignment horizontal="right" vertical="top" wrapText="1"/>
    </xf>
    <xf numFmtId="3" fontId="3" fillId="0" borderId="90" xfId="6" applyNumberFormat="1" applyBorder="1" applyAlignment="1">
      <alignment vertical="top" wrapText="1"/>
    </xf>
    <xf numFmtId="0" fontId="44" fillId="0" borderId="90" xfId="6" applyNumberFormat="1" applyFont="1" applyBorder="1" applyAlignment="1">
      <alignment vertical="top" wrapText="1"/>
    </xf>
    <xf numFmtId="0" fontId="45" fillId="0" borderId="90" xfId="6" applyFont="1" applyBorder="1" applyAlignment="1">
      <alignment vertical="top" wrapText="1"/>
    </xf>
    <xf numFmtId="3" fontId="41" fillId="0" borderId="90" xfId="6" applyNumberFormat="1" applyFont="1" applyBorder="1" applyAlignment="1">
      <alignment vertical="top" wrapText="1"/>
    </xf>
    <xf numFmtId="0" fontId="41" fillId="0" borderId="0" xfId="6" applyFont="1"/>
    <xf numFmtId="0" fontId="42" fillId="0" borderId="0" xfId="6" applyFont="1"/>
    <xf numFmtId="0" fontId="42" fillId="0" borderId="0" xfId="6" applyNumberFormat="1" applyFont="1" applyAlignment="1">
      <alignment wrapText="1"/>
    </xf>
    <xf numFmtId="0" fontId="4" fillId="0" borderId="5" xfId="7" applyFont="1" applyFill="1" applyBorder="1" applyAlignment="1" applyProtection="1">
      <alignment vertical="center" wrapText="1"/>
      <protection hidden="1"/>
    </xf>
    <xf numFmtId="0" fontId="4" fillId="0" borderId="90" xfId="7" applyFont="1" applyFill="1" applyBorder="1" applyAlignment="1" applyProtection="1">
      <alignment vertical="center" wrapText="1"/>
      <protection hidden="1"/>
    </xf>
    <xf numFmtId="3" fontId="4" fillId="0" borderId="90" xfId="7" applyNumberFormat="1" applyFont="1" applyFill="1" applyBorder="1" applyAlignment="1" applyProtection="1">
      <alignment vertical="center" wrapText="1"/>
      <protection hidden="1"/>
    </xf>
    <xf numFmtId="3" fontId="4" fillId="0" borderId="91" xfId="7" applyNumberFormat="1" applyFont="1" applyFill="1" applyBorder="1" applyAlignment="1" applyProtection="1">
      <alignment vertical="center" wrapText="1"/>
      <protection hidden="1"/>
    </xf>
    <xf numFmtId="0" fontId="2" fillId="0" borderId="117" xfId="7" applyFont="1" applyFill="1" applyBorder="1" applyAlignment="1" applyProtection="1">
      <alignment vertical="center" wrapText="1"/>
      <protection hidden="1"/>
    </xf>
    <xf numFmtId="0" fontId="6" fillId="0" borderId="118" xfId="7" applyFont="1" applyFill="1" applyBorder="1" applyAlignment="1" applyProtection="1">
      <alignment vertical="center" wrapText="1"/>
      <protection hidden="1"/>
    </xf>
    <xf numFmtId="3" fontId="2" fillId="0" borderId="118" xfId="7" applyNumberFormat="1" applyFont="1" applyFill="1" applyBorder="1" applyAlignment="1" applyProtection="1">
      <alignment vertical="center" wrapText="1"/>
      <protection hidden="1"/>
    </xf>
    <xf numFmtId="3" fontId="2" fillId="0" borderId="104" xfId="7" applyNumberFormat="1" applyFont="1" applyFill="1" applyBorder="1" applyAlignment="1" applyProtection="1">
      <alignment vertical="center" wrapText="1"/>
      <protection hidden="1"/>
    </xf>
    <xf numFmtId="49" fontId="15" fillId="0" borderId="6" xfId="0" applyNumberFormat="1" applyFont="1" applyBorder="1" applyAlignment="1">
      <alignment wrapText="1"/>
    </xf>
    <xf numFmtId="0" fontId="16" fillId="0" borderId="6" xfId="0" applyNumberFormat="1" applyFont="1" applyBorder="1" applyAlignment="1">
      <alignment wrapText="1"/>
    </xf>
    <xf numFmtId="166" fontId="5" fillId="0" borderId="6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9" xfId="2" applyNumberFormat="1" applyFont="1" applyFill="1" applyBorder="1" applyAlignment="1" applyProtection="1">
      <alignment horizontal="center" vertical="center" wrapText="1"/>
      <protection hidden="1"/>
    </xf>
    <xf numFmtId="49" fontId="22" fillId="0" borderId="6" xfId="0" applyNumberFormat="1" applyFont="1" applyBorder="1" applyAlignment="1">
      <alignment wrapText="1"/>
    </xf>
    <xf numFmtId="0" fontId="23" fillId="0" borderId="6" xfId="0" applyNumberFormat="1" applyFont="1" applyBorder="1" applyAlignment="1">
      <alignment wrapText="1"/>
    </xf>
    <xf numFmtId="0" fontId="4" fillId="0" borderId="108" xfId="7" applyFont="1" applyFill="1" applyBorder="1" applyAlignment="1" applyProtection="1">
      <alignment vertical="center" wrapText="1"/>
      <protection hidden="1"/>
    </xf>
    <xf numFmtId="3" fontId="4" fillId="0" borderId="94" xfId="7" applyNumberFormat="1" applyFont="1" applyFill="1" applyBorder="1" applyAlignment="1" applyProtection="1">
      <alignment vertical="center" wrapText="1"/>
      <protection hidden="1"/>
    </xf>
    <xf numFmtId="3" fontId="4" fillId="0" borderId="95" xfId="7" applyNumberFormat="1" applyFont="1" applyFill="1" applyBorder="1" applyAlignment="1" applyProtection="1">
      <alignment vertical="center" wrapText="1"/>
      <protection hidden="1"/>
    </xf>
    <xf numFmtId="0" fontId="46" fillId="0" borderId="0" xfId="11" applyAlignment="1">
      <alignment vertical="center" wrapText="1"/>
    </xf>
    <xf numFmtId="0" fontId="47" fillId="0" borderId="101" xfId="11" applyFont="1" applyBorder="1" applyAlignment="1">
      <alignment vertical="center" wrapText="1"/>
    </xf>
    <xf numFmtId="0" fontId="47" fillId="0" borderId="2" xfId="11" applyFont="1" applyBorder="1" applyAlignment="1">
      <alignment horizontal="center" vertical="center" wrapText="1"/>
    </xf>
    <xf numFmtId="0" fontId="47" fillId="0" borderId="79" xfId="11" applyFont="1" applyBorder="1" applyAlignment="1">
      <alignment horizontal="center" vertical="center" wrapText="1"/>
    </xf>
    <xf numFmtId="0" fontId="47" fillId="0" borderId="0" xfId="11" applyFont="1" applyAlignment="1">
      <alignment vertical="center" wrapText="1"/>
    </xf>
    <xf numFmtId="0" fontId="46" fillId="0" borderId="86" xfId="11" applyBorder="1" applyAlignment="1">
      <alignment vertical="center" wrapText="1"/>
    </xf>
    <xf numFmtId="0" fontId="47" fillId="0" borderId="4" xfId="11" applyFont="1" applyBorder="1" applyAlignment="1">
      <alignment horizontal="center" vertical="center" wrapText="1"/>
    </xf>
    <xf numFmtId="0" fontId="47" fillId="0" borderId="131" xfId="11" applyFont="1" applyBorder="1" applyAlignment="1">
      <alignment horizontal="center" vertical="center" wrapText="1"/>
    </xf>
    <xf numFmtId="0" fontId="47" fillId="0" borderId="86" xfId="11" applyFont="1" applyBorder="1" applyAlignment="1">
      <alignment vertical="center" wrapText="1"/>
    </xf>
    <xf numFmtId="169" fontId="0" fillId="0" borderId="4" xfId="12" applyNumberFormat="1" applyFont="1" applyBorder="1" applyAlignment="1">
      <alignment vertical="center" wrapText="1"/>
    </xf>
    <xf numFmtId="169" fontId="0" fillId="0" borderId="131" xfId="12" applyNumberFormat="1" applyFont="1" applyBorder="1" applyAlignment="1">
      <alignment vertical="center" wrapText="1"/>
    </xf>
    <xf numFmtId="169" fontId="47" fillId="0" borderId="4" xfId="12" applyNumberFormat="1" applyFont="1" applyBorder="1" applyAlignment="1">
      <alignment vertical="center" wrapText="1"/>
    </xf>
    <xf numFmtId="169" fontId="1" fillId="0" borderId="4" xfId="12" applyNumberFormat="1" applyFont="1" applyBorder="1" applyAlignment="1">
      <alignment vertical="center" wrapText="1"/>
    </xf>
    <xf numFmtId="0" fontId="47" fillId="0" borderId="132" xfId="11" applyFont="1" applyBorder="1" applyAlignment="1">
      <alignment vertical="center" wrapText="1"/>
    </xf>
    <xf numFmtId="169" fontId="0" fillId="0" borderId="7" xfId="12" applyNumberFormat="1" applyFont="1" applyBorder="1" applyAlignment="1">
      <alignment vertical="center" wrapText="1"/>
    </xf>
    <xf numFmtId="169" fontId="0" fillId="0" borderId="133" xfId="12" applyNumberFormat="1" applyFont="1" applyBorder="1" applyAlignment="1">
      <alignment vertical="center" wrapText="1"/>
    </xf>
    <xf numFmtId="169" fontId="47" fillId="0" borderId="7" xfId="12" applyNumberFormat="1" applyFont="1" applyBorder="1" applyAlignment="1">
      <alignment vertical="center" wrapText="1"/>
    </xf>
    <xf numFmtId="167" fontId="0" fillId="0" borderId="2" xfId="2" applyNumberFormat="1" applyFont="1" applyFill="1" applyBorder="1" applyAlignment="1" applyProtection="1">
      <alignment vertical="center" wrapText="1"/>
      <protection hidden="1"/>
    </xf>
    <xf numFmtId="167" fontId="0" fillId="0" borderId="4" xfId="2" applyNumberFormat="1" applyFont="1" applyFill="1" applyBorder="1" applyAlignment="1" applyProtection="1">
      <alignment vertical="center" wrapText="1"/>
      <protection hidden="1"/>
    </xf>
    <xf numFmtId="167" fontId="0" fillId="0" borderId="134" xfId="2" applyNumberFormat="1" applyFont="1" applyFill="1" applyBorder="1" applyAlignment="1" applyProtection="1">
      <alignment vertical="center" wrapText="1"/>
      <protection hidden="1"/>
    </xf>
    <xf numFmtId="167" fontId="0" fillId="0" borderId="135" xfId="2" applyNumberFormat="1" applyFont="1" applyFill="1" applyBorder="1" applyAlignment="1" applyProtection="1">
      <alignment vertical="center" wrapText="1"/>
      <protection hidden="1"/>
    </xf>
    <xf numFmtId="164" fontId="18" fillId="0" borderId="34" xfId="5" applyNumberFormat="1" applyFont="1" applyFill="1" applyBorder="1" applyAlignment="1" applyProtection="1">
      <alignment horizontal="center" vertical="center" wrapText="1"/>
      <protection hidden="1"/>
    </xf>
    <xf numFmtId="164" fontId="10" fillId="0" borderId="28" xfId="5" applyNumberFormat="1" applyFont="1" applyFill="1" applyBorder="1" applyAlignment="1" applyProtection="1">
      <alignment horizontal="left" vertical="center" wrapText="1"/>
      <protection hidden="1"/>
    </xf>
    <xf numFmtId="164" fontId="18" fillId="0" borderId="54" xfId="5" applyNumberFormat="1" applyFont="1" applyFill="1" applyBorder="1" applyAlignment="1" applyProtection="1">
      <alignment horizontal="center" vertical="center" wrapText="1"/>
      <protection hidden="1"/>
    </xf>
    <xf numFmtId="164" fontId="18" fillId="0" borderId="136" xfId="5" applyNumberFormat="1" applyFont="1" applyFill="1" applyBorder="1" applyAlignment="1" applyProtection="1">
      <alignment horizontal="center" vertical="center" wrapText="1"/>
      <protection hidden="1"/>
    </xf>
    <xf numFmtId="169" fontId="10" fillId="0" borderId="137" xfId="13" applyNumberFormat="1" applyFont="1" applyFill="1" applyBorder="1" applyAlignment="1" applyProtection="1">
      <alignment horizontal="left" vertical="center" wrapText="1"/>
      <protection hidden="1"/>
    </xf>
    <xf numFmtId="164" fontId="28" fillId="0" borderId="59" xfId="5" applyNumberFormat="1" applyFont="1" applyFill="1" applyBorder="1" applyAlignment="1" applyProtection="1">
      <alignment horizontal="left" vertical="center" wrapText="1"/>
      <protection hidden="1"/>
    </xf>
    <xf numFmtId="164" fontId="28" fillId="0" borderId="27" xfId="5" applyNumberFormat="1" applyFont="1" applyFill="1" applyBorder="1" applyAlignment="1" applyProtection="1">
      <alignment horizontal="left" vertical="center" wrapText="1"/>
      <protection hidden="1"/>
    </xf>
    <xf numFmtId="164" fontId="10" fillId="0" borderId="30" xfId="5" applyNumberFormat="1" applyFont="1" applyFill="1" applyBorder="1" applyAlignment="1" applyProtection="1">
      <alignment horizontal="left" vertical="center" wrapText="1"/>
      <protection locked="0" hidden="1"/>
    </xf>
    <xf numFmtId="164" fontId="10" fillId="0" borderId="28" xfId="5" applyNumberFormat="1" applyFont="1" applyFill="1" applyBorder="1" applyAlignment="1" applyProtection="1">
      <alignment horizontal="left" vertical="center" wrapText="1"/>
      <protection locked="0" hidden="1"/>
    </xf>
    <xf numFmtId="164" fontId="18" fillId="0" borderId="137" xfId="5" applyNumberFormat="1" applyFont="1" applyFill="1" applyBorder="1" applyAlignment="1" applyProtection="1">
      <alignment horizontal="center" vertical="center" wrapText="1"/>
      <protection hidden="1"/>
    </xf>
    <xf numFmtId="164" fontId="10" fillId="0" borderId="137" xfId="5" applyNumberFormat="1" applyFont="1" applyFill="1" applyBorder="1" applyAlignment="1" applyProtection="1">
      <alignment horizontal="right" vertical="center" wrapText="1"/>
      <protection hidden="1"/>
    </xf>
    <xf numFmtId="164" fontId="10" fillId="0" borderId="49" xfId="5" applyNumberFormat="1" applyFont="1" applyFill="1" applyBorder="1" applyAlignment="1" applyProtection="1">
      <alignment horizontal="right" vertical="center" wrapText="1"/>
      <protection hidden="1"/>
    </xf>
    <xf numFmtId="164" fontId="10" fillId="0" borderId="138" xfId="5" applyNumberFormat="1" applyFont="1" applyFill="1" applyBorder="1" applyAlignment="1" applyProtection="1">
      <alignment vertical="center" wrapText="1"/>
      <protection hidden="1"/>
    </xf>
    <xf numFmtId="164" fontId="10" fillId="0" borderId="139" xfId="5" applyNumberFormat="1" applyFont="1" applyFill="1" applyBorder="1" applyAlignment="1" applyProtection="1">
      <alignment vertical="center" wrapText="1"/>
      <protection hidden="1"/>
    </xf>
    <xf numFmtId="169" fontId="18" fillId="0" borderId="140" xfId="13" applyNumberFormat="1" applyFont="1" applyFill="1" applyBorder="1" applyAlignment="1" applyProtection="1">
      <alignment horizontal="left" vertical="center" wrapText="1"/>
      <protection hidden="1"/>
    </xf>
    <xf numFmtId="164" fontId="18" fillId="0" borderId="141" xfId="5" applyNumberFormat="1" applyFont="1" applyFill="1" applyBorder="1" applyAlignment="1" applyProtection="1">
      <alignment horizontal="center" vertical="center" wrapText="1"/>
      <protection hidden="1"/>
    </xf>
    <xf numFmtId="164" fontId="18" fillId="0" borderId="34" xfId="5" applyNumberFormat="1" applyFont="1" applyFill="1" applyBorder="1" applyAlignment="1" applyProtection="1">
      <alignment horizontal="left" vertical="center" wrapText="1"/>
      <protection hidden="1"/>
    </xf>
    <xf numFmtId="169" fontId="10" fillId="0" borderId="142" xfId="13" applyNumberFormat="1" applyFont="1" applyFill="1" applyBorder="1" applyAlignment="1" applyProtection="1">
      <alignment horizontal="left" vertical="center" wrapText="1"/>
      <protection hidden="1"/>
    </xf>
    <xf numFmtId="169" fontId="10" fillId="0" borderId="49" xfId="13" applyNumberFormat="1" applyFont="1" applyFill="1" applyBorder="1" applyAlignment="1" applyProtection="1">
      <alignment horizontal="left" vertical="center" wrapText="1"/>
      <protection hidden="1"/>
    </xf>
    <xf numFmtId="169" fontId="10" fillId="0" borderId="138" xfId="13" applyNumberFormat="1" applyFont="1" applyFill="1" applyBorder="1" applyAlignment="1" applyProtection="1">
      <alignment horizontal="left" vertical="center" wrapText="1"/>
      <protection locked="0" hidden="1"/>
    </xf>
    <xf numFmtId="169" fontId="10" fillId="0" borderId="138" xfId="13" applyNumberFormat="1" applyFont="1" applyFill="1" applyBorder="1" applyAlignment="1" applyProtection="1">
      <alignment horizontal="right" vertical="center" wrapText="1"/>
      <protection locked="0" hidden="1"/>
    </xf>
    <xf numFmtId="169" fontId="10" fillId="0" borderId="49" xfId="13" applyNumberFormat="1" applyFont="1" applyFill="1" applyBorder="1" applyAlignment="1" applyProtection="1">
      <alignment horizontal="left" vertical="center" wrapText="1"/>
      <protection locked="0" hidden="1"/>
    </xf>
    <xf numFmtId="169" fontId="10" fillId="0" borderId="139" xfId="13" applyNumberFormat="1" applyFont="1" applyFill="1" applyBorder="1" applyAlignment="1" applyProtection="1">
      <alignment horizontal="left" vertical="center" wrapText="1"/>
      <protection locked="0" hidden="1"/>
    </xf>
    <xf numFmtId="3" fontId="8" fillId="3" borderId="10" xfId="2" applyNumberFormat="1" applyFont="1" applyFill="1" applyBorder="1" applyAlignment="1" applyProtection="1">
      <alignment vertical="center" wrapText="1"/>
      <protection hidden="1"/>
    </xf>
    <xf numFmtId="166" fontId="8" fillId="3" borderId="2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12" xfId="0" applyFont="1" applyFill="1" applyBorder="1" applyAlignment="1" applyProtection="1">
      <alignment horizontal="center" vertical="center" wrapText="1"/>
      <protection hidden="1"/>
    </xf>
    <xf numFmtId="0" fontId="4" fillId="0" borderId="9" xfId="7" applyFont="1" applyFill="1" applyBorder="1" applyAlignment="1" applyProtection="1">
      <alignment vertical="center" wrapText="1"/>
      <protection hidden="1"/>
    </xf>
    <xf numFmtId="164" fontId="18" fillId="0" borderId="10" xfId="8" applyNumberFormat="1" applyFont="1" applyFill="1" applyBorder="1" applyAlignment="1" applyProtection="1">
      <alignment horizontal="center" vertical="center" wrapText="1"/>
      <protection hidden="1"/>
    </xf>
    <xf numFmtId="164" fontId="28" fillId="0" borderId="146" xfId="5" applyNumberFormat="1" applyFont="1" applyFill="1" applyBorder="1" applyAlignment="1" applyProtection="1">
      <alignment horizontal="left" vertical="center" wrapText="1"/>
      <protection hidden="1"/>
    </xf>
    <xf numFmtId="164" fontId="18" fillId="0" borderId="80" xfId="5" applyNumberFormat="1" applyFont="1" applyFill="1" applyBorder="1" applyAlignment="1" applyProtection="1">
      <alignment horizontal="left" vertical="center" wrapText="1"/>
      <protection hidden="1"/>
    </xf>
    <xf numFmtId="164" fontId="10" fillId="0" borderId="147" xfId="5" applyNumberFormat="1" applyFont="1" applyFill="1" applyBorder="1" applyAlignment="1" applyProtection="1">
      <alignment horizontal="left" vertical="center" wrapText="1"/>
      <protection hidden="1"/>
    </xf>
    <xf numFmtId="164" fontId="10" fillId="0" borderId="5" xfId="5" applyNumberFormat="1" applyFont="1" applyFill="1" applyBorder="1" applyAlignment="1" applyProtection="1">
      <alignment horizontal="left" vertical="center" wrapText="1"/>
      <protection hidden="1"/>
    </xf>
    <xf numFmtId="164" fontId="10" fillId="0" borderId="117" xfId="5" applyNumberFormat="1" applyFont="1" applyFill="1" applyBorder="1" applyAlignment="1" applyProtection="1">
      <alignment horizontal="left" vertical="center" wrapText="1"/>
      <protection hidden="1"/>
    </xf>
    <xf numFmtId="164" fontId="28" fillId="0" borderId="150" xfId="5" applyNumberFormat="1" applyFont="1" applyFill="1" applyBorder="1" applyAlignment="1" applyProtection="1">
      <alignment horizontal="center" vertical="center" wrapText="1"/>
      <protection hidden="1"/>
    </xf>
    <xf numFmtId="164" fontId="10" fillId="0" borderId="151" xfId="5" applyNumberFormat="1" applyFont="1" applyFill="1" applyBorder="1" applyAlignment="1" applyProtection="1">
      <alignment horizontal="center" vertical="center" wrapText="1"/>
      <protection hidden="1"/>
    </xf>
    <xf numFmtId="164" fontId="10" fillId="0" borderId="152" xfId="5" applyNumberFormat="1" applyFont="1" applyFill="1" applyBorder="1" applyAlignment="1" applyProtection="1">
      <alignment horizontal="center" vertical="center" wrapText="1"/>
      <protection hidden="1"/>
    </xf>
    <xf numFmtId="164" fontId="10" fillId="0" borderId="5" xfId="5" applyNumberFormat="1" applyFont="1" applyFill="1" applyBorder="1" applyAlignment="1" applyProtection="1">
      <alignment horizontal="center" vertical="center" wrapText="1"/>
      <protection hidden="1"/>
    </xf>
    <xf numFmtId="164" fontId="10" fillId="0" borderId="148" xfId="5" applyNumberFormat="1" applyFont="1" applyFill="1" applyBorder="1" applyAlignment="1" applyProtection="1">
      <alignment horizontal="center" vertical="center" wrapText="1"/>
      <protection hidden="1"/>
    </xf>
    <xf numFmtId="164" fontId="10" fillId="0" borderId="117" xfId="5" applyNumberFormat="1" applyFont="1" applyFill="1" applyBorder="1" applyAlignment="1" applyProtection="1">
      <alignment horizontal="center" vertical="center" wrapText="1"/>
      <protection hidden="1"/>
    </xf>
    <xf numFmtId="164" fontId="10" fillId="0" borderId="149" xfId="5" applyNumberFormat="1" applyFont="1" applyFill="1" applyBorder="1" applyAlignment="1" applyProtection="1">
      <alignment horizontal="center" vertical="center" wrapText="1"/>
      <protection hidden="1"/>
    </xf>
    <xf numFmtId="0" fontId="8" fillId="0" borderId="11" xfId="0" applyFont="1" applyFill="1" applyBorder="1" applyAlignment="1" applyProtection="1">
      <alignment horizontal="center" vertical="center" wrapText="1"/>
      <protection hidden="1"/>
    </xf>
    <xf numFmtId="0" fontId="8" fillId="0" borderId="12" xfId="0" applyFont="1" applyFill="1" applyBorder="1" applyAlignment="1" applyProtection="1">
      <alignment horizontal="center" vertical="center" wrapText="1"/>
      <protection hidden="1"/>
    </xf>
    <xf numFmtId="0" fontId="7" fillId="0" borderId="37" xfId="0" applyFont="1" applyFill="1" applyBorder="1" applyAlignment="1" applyProtection="1">
      <alignment horizontal="left" vertical="center"/>
      <protection locked="0"/>
    </xf>
    <xf numFmtId="0" fontId="0" fillId="0" borderId="37" xfId="0" applyBorder="1" applyAlignment="1">
      <alignment vertical="center"/>
    </xf>
    <xf numFmtId="0" fontId="8" fillId="0" borderId="38" xfId="0" applyFont="1" applyFill="1" applyBorder="1" applyAlignment="1" applyProtection="1">
      <alignment horizontal="center" vertical="center" wrapText="1"/>
      <protection hidden="1"/>
    </xf>
    <xf numFmtId="0" fontId="8" fillId="0" borderId="21" xfId="0" applyFont="1" applyFill="1" applyBorder="1" applyAlignment="1" applyProtection="1">
      <alignment horizontal="center" vertical="center" wrapText="1"/>
      <protection hidden="1"/>
    </xf>
    <xf numFmtId="0" fontId="8" fillId="0" borderId="39" xfId="0" applyFont="1" applyFill="1" applyBorder="1" applyAlignment="1" applyProtection="1">
      <alignment horizontal="center" vertical="center" wrapText="1"/>
      <protection hidden="1"/>
    </xf>
    <xf numFmtId="0" fontId="8" fillId="0" borderId="40" xfId="0" applyFont="1" applyFill="1" applyBorder="1" applyAlignment="1" applyProtection="1">
      <alignment horizontal="center" vertical="center" wrapText="1"/>
      <protection hidden="1"/>
    </xf>
    <xf numFmtId="0" fontId="8" fillId="0" borderId="41" xfId="0" applyFont="1" applyFill="1" applyBorder="1" applyAlignment="1" applyProtection="1">
      <alignment horizontal="center" vertical="center" wrapText="1"/>
      <protection hidden="1"/>
    </xf>
    <xf numFmtId="0" fontId="8" fillId="0" borderId="16" xfId="0" applyFont="1" applyFill="1" applyBorder="1" applyAlignment="1" applyProtection="1">
      <alignment horizontal="center" vertical="center" wrapText="1"/>
      <protection hidden="1"/>
    </xf>
    <xf numFmtId="0" fontId="10" fillId="0" borderId="37" xfId="0" applyFont="1" applyFill="1" applyBorder="1" applyAlignment="1" applyProtection="1">
      <alignment horizontal="left" vertical="center"/>
      <protection locked="0"/>
    </xf>
    <xf numFmtId="0" fontId="10" fillId="0" borderId="37" xfId="0" applyFont="1" applyBorder="1" applyAlignment="1">
      <alignment vertical="center"/>
    </xf>
    <xf numFmtId="0" fontId="4" fillId="0" borderId="35" xfId="7" applyFont="1" applyFill="1" applyBorder="1" applyAlignment="1" applyProtection="1">
      <alignment vertical="center" wrapText="1"/>
      <protection hidden="1"/>
    </xf>
    <xf numFmtId="0" fontId="0" fillId="0" borderId="36" xfId="0" applyBorder="1" applyAlignment="1">
      <alignment vertical="center" wrapText="1"/>
    </xf>
    <xf numFmtId="164" fontId="18" fillId="0" borderId="37" xfId="8" applyNumberFormat="1" applyFont="1" applyFill="1" applyBorder="1" applyAlignment="1" applyProtection="1">
      <alignment horizontal="center" vertical="center" wrapText="1"/>
      <protection locked="0"/>
    </xf>
    <xf numFmtId="0" fontId="0" fillId="0" borderId="37" xfId="0" applyBorder="1" applyAlignment="1">
      <alignment horizontal="center" vertical="center" wrapText="1"/>
    </xf>
    <xf numFmtId="164" fontId="18" fillId="0" borderId="35" xfId="8" applyNumberFormat="1" applyFont="1" applyFill="1" applyBorder="1" applyAlignment="1" applyProtection="1">
      <alignment horizontal="center" vertical="center" wrapText="1"/>
      <protection hidden="1"/>
    </xf>
    <xf numFmtId="164" fontId="18" fillId="0" borderId="42" xfId="8" applyNumberFormat="1" applyFont="1" applyFill="1" applyBorder="1" applyAlignment="1" applyProtection="1">
      <alignment horizontal="center" vertical="center" wrapText="1"/>
      <protection hidden="1"/>
    </xf>
    <xf numFmtId="0" fontId="0" fillId="0" borderId="36" xfId="0" applyBorder="1" applyAlignment="1">
      <alignment horizontal="center" vertical="center" wrapText="1"/>
    </xf>
    <xf numFmtId="164" fontId="18" fillId="0" borderId="56" xfId="8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>
      <alignment horizontal="center" vertical="center" wrapText="1"/>
    </xf>
    <xf numFmtId="164" fontId="18" fillId="0" borderId="143" xfId="8" applyNumberFormat="1" applyFont="1" applyFill="1" applyBorder="1" applyAlignment="1" applyProtection="1">
      <alignment horizontal="center" vertical="center" wrapText="1"/>
      <protection hidden="1"/>
    </xf>
    <xf numFmtId="164" fontId="18" fillId="0" borderId="144" xfId="8" applyNumberFormat="1" applyFont="1" applyFill="1" applyBorder="1" applyAlignment="1" applyProtection="1">
      <alignment horizontal="center" vertical="center" wrapText="1"/>
      <protection hidden="1"/>
    </xf>
    <xf numFmtId="0" fontId="0" fillId="0" borderId="145" xfId="0" applyBorder="1" applyAlignment="1">
      <alignment horizontal="center" vertical="center" wrapText="1"/>
    </xf>
    <xf numFmtId="164" fontId="18" fillId="0" borderId="57" xfId="8" applyNumberFormat="1" applyFont="1" applyFill="1" applyBorder="1" applyAlignment="1" applyProtection="1">
      <alignment horizontal="center" vertical="center" wrapText="1"/>
      <protection hidden="1"/>
    </xf>
    <xf numFmtId="164" fontId="18" fillId="0" borderId="55" xfId="8" applyNumberFormat="1" applyFont="1" applyFill="1" applyBorder="1" applyAlignment="1" applyProtection="1">
      <alignment horizontal="center" vertical="center" wrapText="1"/>
      <protection hidden="1"/>
    </xf>
    <xf numFmtId="0" fontId="0" fillId="0" borderId="74" xfId="0" applyBorder="1" applyAlignment="1">
      <alignment horizontal="center" vertical="center" wrapText="1"/>
    </xf>
    <xf numFmtId="164" fontId="18" fillId="0" borderId="0" xfId="8" applyNumberFormat="1" applyFont="1" applyFill="1" applyBorder="1" applyAlignment="1" applyProtection="1">
      <alignment horizontal="center" vertical="center" wrapText="1"/>
      <protection locked="0"/>
    </xf>
    <xf numFmtId="164" fontId="12" fillId="0" borderId="34" xfId="3" applyNumberFormat="1" applyFont="1" applyFill="1" applyBorder="1" applyAlignment="1" applyProtection="1">
      <alignment horizontal="center" vertical="center"/>
      <protection hidden="1"/>
    </xf>
    <xf numFmtId="164" fontId="12" fillId="0" borderId="58" xfId="3" applyNumberFormat="1" applyFont="1" applyFill="1" applyBorder="1" applyAlignment="1" applyProtection="1">
      <alignment horizontal="center" vertical="center"/>
      <protection hidden="1"/>
    </xf>
    <xf numFmtId="164" fontId="12" fillId="0" borderId="54" xfId="3" applyNumberFormat="1" applyFont="1" applyFill="1" applyBorder="1" applyAlignment="1" applyProtection="1">
      <alignment horizontal="center" vertical="center"/>
      <protection hidden="1"/>
    </xf>
    <xf numFmtId="0" fontId="12" fillId="0" borderId="11" xfId="0" applyFont="1" applyFill="1" applyBorder="1" applyAlignment="1" applyProtection="1">
      <alignment horizontal="center" vertical="center" wrapText="1"/>
      <protection hidden="1"/>
    </xf>
    <xf numFmtId="0" fontId="18" fillId="0" borderId="35" xfId="6" applyFont="1" applyFill="1" applyBorder="1" applyAlignment="1">
      <alignment horizontal="center"/>
    </xf>
    <xf numFmtId="0" fontId="18" fillId="0" borderId="42" xfId="6" applyFont="1" applyFill="1" applyBorder="1" applyAlignment="1">
      <alignment horizontal="center"/>
    </xf>
    <xf numFmtId="0" fontId="18" fillId="0" borderId="36" xfId="6" applyFont="1" applyFill="1" applyBorder="1" applyAlignment="1">
      <alignment horizontal="center"/>
    </xf>
    <xf numFmtId="164" fontId="26" fillId="0" borderId="35" xfId="6" applyNumberFormat="1" applyFont="1" applyFill="1" applyBorder="1" applyAlignment="1">
      <alignment horizontal="center" vertical="center"/>
    </xf>
    <xf numFmtId="164" fontId="26" fillId="0" borderId="42" xfId="6" applyNumberFormat="1" applyFont="1" applyFill="1" applyBorder="1" applyAlignment="1">
      <alignment horizontal="center" vertical="center"/>
    </xf>
    <xf numFmtId="164" fontId="26" fillId="0" borderId="36" xfId="6" applyNumberFormat="1" applyFont="1" applyFill="1" applyBorder="1" applyAlignment="1">
      <alignment horizontal="center" vertical="center"/>
    </xf>
    <xf numFmtId="0" fontId="18" fillId="0" borderId="35" xfId="6" applyFont="1" applyFill="1" applyBorder="1" applyAlignment="1">
      <alignment horizontal="center" vertical="center" wrapText="1"/>
    </xf>
    <xf numFmtId="0" fontId="18" fillId="0" borderId="42" xfId="6" applyFont="1" applyFill="1" applyBorder="1" applyAlignment="1">
      <alignment horizontal="center" vertical="center" wrapText="1"/>
    </xf>
    <xf numFmtId="164" fontId="5" fillId="0" borderId="76" xfId="5" applyNumberFormat="1" applyFill="1" applyBorder="1" applyAlignment="1" applyProtection="1">
      <alignment horizontal="center" vertical="center" wrapText="1"/>
      <protection hidden="1"/>
    </xf>
    <xf numFmtId="164" fontId="5" fillId="0" borderId="78" xfId="5" applyNumberFormat="1" applyFill="1" applyBorder="1" applyAlignment="1" applyProtection="1">
      <alignment horizontal="center" vertical="center" wrapText="1"/>
      <protection hidden="1"/>
    </xf>
    <xf numFmtId="164" fontId="18" fillId="0" borderId="69" xfId="5" applyNumberFormat="1" applyFont="1" applyFill="1" applyBorder="1" applyAlignment="1" applyProtection="1">
      <alignment horizontal="left" vertical="center" wrapText="1"/>
      <protection hidden="1"/>
    </xf>
    <xf numFmtId="164" fontId="18" fillId="0" borderId="75" xfId="5" applyNumberFormat="1" applyFont="1" applyFill="1" applyBorder="1" applyAlignment="1" applyProtection="1">
      <alignment horizontal="left" vertical="center" wrapText="1"/>
      <protection hidden="1"/>
    </xf>
    <xf numFmtId="164" fontId="18" fillId="0" borderId="10" xfId="5" applyNumberFormat="1" applyFont="1" applyFill="1" applyBorder="1" applyAlignment="1" applyProtection="1">
      <alignment horizontal="left" vertical="center" wrapText="1"/>
      <protection hidden="1"/>
    </xf>
    <xf numFmtId="164" fontId="18" fillId="0" borderId="120" xfId="5" applyNumberFormat="1" applyFont="1" applyFill="1" applyBorder="1" applyAlignment="1" applyProtection="1">
      <alignment horizontal="left" vertical="center" wrapText="1"/>
      <protection hidden="1"/>
    </xf>
    <xf numFmtId="164" fontId="10" fillId="0" borderId="70" xfId="5" applyNumberFormat="1" applyFont="1" applyFill="1" applyBorder="1" applyAlignment="1" applyProtection="1">
      <alignment horizontal="center" vertical="center" wrapText="1"/>
      <protection locked="0" hidden="1"/>
    </xf>
    <xf numFmtId="164" fontId="18" fillId="0" borderId="78" xfId="5" applyNumberFormat="1" applyFont="1" applyFill="1" applyBorder="1" applyAlignment="1" applyProtection="1">
      <alignment horizontal="left" vertical="center" wrapText="1"/>
      <protection hidden="1"/>
    </xf>
    <xf numFmtId="0" fontId="35" fillId="0" borderId="37" xfId="10" applyFont="1" applyBorder="1" applyAlignment="1">
      <alignment horizontal="right"/>
    </xf>
    <xf numFmtId="0" fontId="34" fillId="0" borderId="17" xfId="10" applyFont="1" applyBorder="1" applyAlignment="1">
      <alignment horizontal="center"/>
    </xf>
    <xf numFmtId="0" fontId="34" fillId="0" borderId="67" xfId="10" applyFont="1" applyBorder="1" applyAlignment="1">
      <alignment horizontal="center"/>
    </xf>
    <xf numFmtId="0" fontId="34" fillId="0" borderId="127" xfId="10" applyFont="1" applyBorder="1" applyAlignment="1">
      <alignment horizontal="center"/>
    </xf>
    <xf numFmtId="0" fontId="34" fillId="0" borderId="80" xfId="10" applyFont="1" applyBorder="1" applyAlignment="1">
      <alignment horizontal="center"/>
    </xf>
    <xf numFmtId="0" fontId="34" fillId="0" borderId="37" xfId="10" applyFont="1" applyBorder="1" applyAlignment="1">
      <alignment horizontal="center"/>
    </xf>
    <xf numFmtId="0" fontId="34" fillId="0" borderId="114" xfId="10" applyFont="1" applyBorder="1" applyAlignment="1">
      <alignment horizontal="center"/>
    </xf>
    <xf numFmtId="0" fontId="34" fillId="0" borderId="35" xfId="10" applyFont="1" applyBorder="1" applyAlignment="1">
      <alignment horizontal="center"/>
    </xf>
    <xf numFmtId="0" fontId="34" fillId="0" borderId="42" xfId="10" applyFont="1" applyBorder="1" applyAlignment="1">
      <alignment horizontal="center"/>
    </xf>
    <xf numFmtId="0" fontId="34" fillId="0" borderId="36" xfId="10" applyFont="1" applyBorder="1" applyAlignment="1">
      <alignment horizontal="center"/>
    </xf>
    <xf numFmtId="0" fontId="34" fillId="0" borderId="98" xfId="10" applyFont="1" applyBorder="1" applyAlignment="1">
      <alignment horizontal="center"/>
    </xf>
    <xf numFmtId="0" fontId="34" fillId="0" borderId="103" xfId="10" applyFont="1" applyBorder="1" applyAlignment="1">
      <alignment horizontal="center"/>
    </xf>
    <xf numFmtId="0" fontId="34" fillId="0" borderId="83" xfId="10" applyFont="1" applyBorder="1" applyAlignment="1">
      <alignment horizontal="center"/>
    </xf>
    <xf numFmtId="0" fontId="34" fillId="0" borderId="18" xfId="10" applyFont="1" applyBorder="1" applyAlignment="1">
      <alignment horizontal="center"/>
    </xf>
    <xf numFmtId="0" fontId="34" fillId="0" borderId="128" xfId="10" applyFont="1" applyBorder="1" applyAlignment="1">
      <alignment horizontal="center"/>
    </xf>
    <xf numFmtId="0" fontId="34" fillId="0" borderId="112" xfId="10" applyFont="1" applyBorder="1" applyAlignment="1">
      <alignment horizontal="center"/>
    </xf>
    <xf numFmtId="0" fontId="36" fillId="0" borderId="35" xfId="10" applyFont="1" applyBorder="1" applyAlignment="1">
      <alignment horizontal="center" vertical="center" wrapText="1"/>
    </xf>
    <xf numFmtId="0" fontId="37" fillId="0" borderId="42" xfId="10" applyFont="1" applyBorder="1" applyAlignment="1">
      <alignment horizontal="center" vertical="center" wrapText="1"/>
    </xf>
    <xf numFmtId="0" fontId="37" fillId="0" borderId="36" xfId="10" applyFont="1" applyBorder="1" applyAlignment="1">
      <alignment horizontal="center" vertical="center" wrapText="1"/>
    </xf>
    <xf numFmtId="169" fontId="36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9" fontId="35" fillId="0" borderId="17" xfId="1" applyNumberFormat="1" applyFont="1" applyBorder="1" applyAlignment="1">
      <alignment horizontal="center"/>
    </xf>
    <xf numFmtId="169" fontId="35" fillId="0" borderId="127" xfId="1" applyNumberFormat="1" applyFont="1" applyBorder="1" applyAlignment="1">
      <alignment horizontal="center"/>
    </xf>
    <xf numFmtId="0" fontId="36" fillId="0" borderId="42" xfId="10" applyFont="1" applyBorder="1" applyAlignment="1">
      <alignment horizontal="center" vertical="center" wrapText="1"/>
    </xf>
    <xf numFmtId="0" fontId="36" fillId="0" borderId="36" xfId="10" applyFont="1" applyBorder="1" applyAlignment="1">
      <alignment horizontal="center" vertical="center" wrapText="1"/>
    </xf>
    <xf numFmtId="169" fontId="36" fillId="0" borderId="35" xfId="1" applyNumberFormat="1" applyFont="1" applyBorder="1" applyAlignment="1">
      <alignment horizontal="center"/>
    </xf>
    <xf numFmtId="169" fontId="36" fillId="0" borderId="36" xfId="1" applyNumberFormat="1" applyFont="1" applyBorder="1" applyAlignment="1">
      <alignment horizontal="center"/>
    </xf>
    <xf numFmtId="0" fontId="38" fillId="0" borderId="35" xfId="10" applyFont="1" applyBorder="1" applyAlignment="1">
      <alignment horizontal="center"/>
    </xf>
    <xf numFmtId="0" fontId="38" fillId="0" borderId="42" xfId="10" applyFont="1" applyBorder="1" applyAlignment="1">
      <alignment horizontal="center"/>
    </xf>
    <xf numFmtId="0" fontId="38" fillId="0" borderId="36" xfId="10" applyFont="1" applyBorder="1" applyAlignment="1">
      <alignment horizontal="center"/>
    </xf>
    <xf numFmtId="169" fontId="38" fillId="0" borderId="35" xfId="1" applyNumberFormat="1" applyFont="1" applyBorder="1" applyAlignment="1">
      <alignment horizontal="center"/>
    </xf>
    <xf numFmtId="169" fontId="38" fillId="0" borderId="36" xfId="1" applyNumberFormat="1" applyFont="1" applyBorder="1" applyAlignment="1">
      <alignment horizontal="center"/>
    </xf>
    <xf numFmtId="169" fontId="38" fillId="0" borderId="80" xfId="1" applyNumberFormat="1" applyFont="1" applyBorder="1" applyAlignment="1">
      <alignment horizontal="center"/>
    </xf>
    <xf numFmtId="169" fontId="38" fillId="0" borderId="114" xfId="1" applyNumberFormat="1" applyFont="1" applyBorder="1" applyAlignment="1">
      <alignment horizontal="center"/>
    </xf>
    <xf numFmtId="169" fontId="35" fillId="0" borderId="35" xfId="1" applyNumberFormat="1" applyFont="1" applyBorder="1" applyAlignment="1">
      <alignment horizontal="center"/>
    </xf>
    <xf numFmtId="169" fontId="35" fillId="0" borderId="36" xfId="1" applyNumberFormat="1" applyFont="1" applyBorder="1" applyAlignment="1">
      <alignment horizontal="center"/>
    </xf>
    <xf numFmtId="0" fontId="42" fillId="0" borderId="90" xfId="6" applyFont="1" applyBorder="1" applyAlignment="1">
      <alignment horizontal="right" vertical="top" wrapText="1"/>
    </xf>
    <xf numFmtId="0" fontId="42" fillId="0" borderId="90" xfId="6" applyNumberFormat="1" applyFont="1" applyBorder="1" applyAlignment="1">
      <alignment horizontal="center" vertical="top" wrapText="1"/>
    </xf>
    <xf numFmtId="0" fontId="43" fillId="0" borderId="90" xfId="6" applyFont="1" applyBorder="1" applyAlignment="1">
      <alignment horizontal="center" vertical="top" wrapText="1"/>
    </xf>
    <xf numFmtId="0" fontId="43" fillId="0" borderId="130" xfId="6" applyFont="1" applyBorder="1" applyAlignment="1">
      <alignment horizontal="center" vertical="top" wrapText="1"/>
    </xf>
    <xf numFmtId="0" fontId="43" fillId="0" borderId="131" xfId="6" applyFont="1" applyBorder="1" applyAlignment="1">
      <alignment horizontal="center" vertical="top" wrapText="1"/>
    </xf>
    <xf numFmtId="0" fontId="42" fillId="0" borderId="90" xfId="6" applyFont="1" applyBorder="1" applyAlignment="1">
      <alignment vertical="top" wrapText="1"/>
    </xf>
    <xf numFmtId="0" fontId="32" fillId="0" borderId="90" xfId="4" applyNumberFormat="1" applyFont="1" applyBorder="1" applyAlignment="1">
      <alignment horizontal="center" vertical="center" wrapText="1"/>
    </xf>
    <xf numFmtId="0" fontId="39" fillId="0" borderId="0" xfId="4" applyFont="1" applyAlignment="1">
      <alignment horizontal="center"/>
    </xf>
    <xf numFmtId="0" fontId="39" fillId="0" borderId="0" xfId="4" applyFont="1" applyAlignment="1">
      <alignment horizontal="center" wrapText="1"/>
    </xf>
    <xf numFmtId="0" fontId="32" fillId="0" borderId="90" xfId="4" applyFont="1" applyBorder="1" applyAlignment="1">
      <alignment horizontal="center"/>
    </xf>
    <xf numFmtId="0" fontId="48" fillId="0" borderId="4" xfId="0" applyNumberFormat="1" applyFont="1" applyBorder="1" applyAlignment="1">
      <alignment wrapText="1"/>
    </xf>
  </cellXfs>
  <cellStyles count="14">
    <cellStyle name="Ezres" xfId="13" builtinId="3"/>
    <cellStyle name="Ezres 2" xfId="1"/>
    <cellStyle name="Ezres 3" xfId="2"/>
    <cellStyle name="Ezres 4" xfId="12"/>
    <cellStyle name="Hivatkozás" xfId="3" builtinId="8"/>
    <cellStyle name="Normál" xfId="0" builtinId="0"/>
    <cellStyle name="Normál 2" xfId="4"/>
    <cellStyle name="Normál 3" xfId="11"/>
    <cellStyle name="Normál 4" xfId="5"/>
    <cellStyle name="Normál 5" xfId="6"/>
    <cellStyle name="Normál_2003.évi költségvetés I.félévi telj." xfId="8"/>
    <cellStyle name="Normál_2003.évi költségvetés I.félévi telj. 2" xfId="9"/>
    <cellStyle name="Normál_Költségvetési rendelet 2010_02_14.sz. mellékletei 2" xfId="10"/>
    <cellStyle name="Normál_normatíva 2008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"/>
  <sheetViews>
    <sheetView view="pageBreakPreview" topLeftCell="A52" zoomScale="60" zoomScaleNormal="100" zoomScalePageLayoutView="80" workbookViewId="0">
      <selection activeCell="E45" sqref="E45"/>
    </sheetView>
  </sheetViews>
  <sheetFormatPr defaultColWidth="13" defaultRowHeight="32.25" customHeight="1" x14ac:dyDescent="0.2"/>
  <cols>
    <col min="1" max="1" width="9.6640625" customWidth="1"/>
    <col min="2" max="2" width="57.1640625" customWidth="1"/>
    <col min="3" max="4" width="15.5" customWidth="1"/>
  </cols>
  <sheetData>
    <row r="1" spans="1:4" ht="24.75" customHeight="1" thickBot="1" x14ac:dyDescent="0.25">
      <c r="A1" s="549" t="s">
        <v>305</v>
      </c>
      <c r="B1" s="550"/>
      <c r="C1" s="25"/>
      <c r="D1" s="25"/>
    </row>
    <row r="2" spans="1:4" ht="15.75" customHeight="1" thickBot="1" x14ac:dyDescent="0.25">
      <c r="A2" s="36"/>
      <c r="B2" s="42"/>
      <c r="C2" s="26"/>
      <c r="D2" s="26"/>
    </row>
    <row r="3" spans="1:4" ht="32.25" customHeight="1" thickBot="1" x14ac:dyDescent="0.25">
      <c r="A3" s="551"/>
      <c r="B3" s="553" t="s">
        <v>45</v>
      </c>
      <c r="C3" s="547" t="s">
        <v>333</v>
      </c>
      <c r="D3" s="547" t="s">
        <v>341</v>
      </c>
    </row>
    <row r="4" spans="1:4" ht="13.5" customHeight="1" thickBot="1" x14ac:dyDescent="0.25">
      <c r="A4" s="552"/>
      <c r="B4" s="554"/>
      <c r="C4" s="548"/>
      <c r="D4" s="548"/>
    </row>
    <row r="5" spans="1:4" ht="17.25" customHeight="1" thickBot="1" x14ac:dyDescent="0.25">
      <c r="A5" s="44"/>
      <c r="B5" s="45"/>
      <c r="C5" s="29"/>
      <c r="D5" s="29"/>
    </row>
    <row r="6" spans="1:4" ht="28.5" customHeight="1" x14ac:dyDescent="0.25">
      <c r="A6" s="47" t="s">
        <v>46</v>
      </c>
      <c r="B6" s="48" t="s">
        <v>47</v>
      </c>
      <c r="C6" s="75">
        <v>0</v>
      </c>
      <c r="D6" s="75">
        <v>0</v>
      </c>
    </row>
    <row r="7" spans="1:4" ht="18.75" customHeight="1" x14ac:dyDescent="0.25">
      <c r="A7" s="49"/>
      <c r="B7" s="50" t="s">
        <v>48</v>
      </c>
      <c r="C7" s="76">
        <v>0</v>
      </c>
      <c r="D7" s="76">
        <v>0</v>
      </c>
    </row>
    <row r="8" spans="1:4" ht="18.75" customHeight="1" x14ac:dyDescent="0.25">
      <c r="A8" s="51"/>
      <c r="B8" s="52" t="s">
        <v>49</v>
      </c>
      <c r="C8" s="77">
        <v>0</v>
      </c>
      <c r="D8" s="77">
        <v>0</v>
      </c>
    </row>
    <row r="9" spans="1:4" ht="27.75" customHeight="1" x14ac:dyDescent="0.25">
      <c r="A9" s="51"/>
      <c r="B9" s="53" t="s">
        <v>50</v>
      </c>
      <c r="C9" s="77">
        <v>0</v>
      </c>
      <c r="D9" s="77">
        <v>0</v>
      </c>
    </row>
    <row r="10" spans="1:4" ht="27" customHeight="1" x14ac:dyDescent="0.25">
      <c r="A10" s="51"/>
      <c r="B10" s="53" t="s">
        <v>51</v>
      </c>
      <c r="C10" s="77">
        <v>0</v>
      </c>
      <c r="D10" s="77">
        <v>0</v>
      </c>
    </row>
    <row r="11" spans="1:4" ht="18.75" customHeight="1" x14ac:dyDescent="0.25">
      <c r="A11" s="51"/>
      <c r="B11" s="52" t="s">
        <v>52</v>
      </c>
      <c r="C11" s="77">
        <v>0</v>
      </c>
      <c r="D11" s="77">
        <v>0</v>
      </c>
    </row>
    <row r="12" spans="1:4" ht="18.75" customHeight="1" x14ac:dyDescent="0.25">
      <c r="A12" s="51"/>
      <c r="B12" s="52" t="s">
        <v>53</v>
      </c>
      <c r="C12" s="77">
        <v>0</v>
      </c>
      <c r="D12" s="77">
        <v>0</v>
      </c>
    </row>
    <row r="13" spans="1:4" ht="18.75" customHeight="1" x14ac:dyDescent="0.25">
      <c r="A13" s="51"/>
      <c r="B13" s="52" t="s">
        <v>54</v>
      </c>
      <c r="C13" s="77">
        <v>0</v>
      </c>
      <c r="D13" s="77">
        <v>0</v>
      </c>
    </row>
    <row r="14" spans="1:4" ht="26.25" customHeight="1" x14ac:dyDescent="0.25">
      <c r="A14" s="49"/>
      <c r="B14" s="50" t="s">
        <v>55</v>
      </c>
      <c r="C14" s="76">
        <v>0</v>
      </c>
      <c r="D14" s="76">
        <v>0</v>
      </c>
    </row>
    <row r="15" spans="1:4" ht="30" customHeight="1" thickBot="1" x14ac:dyDescent="0.3">
      <c r="A15" s="54"/>
      <c r="B15" s="55" t="s">
        <v>56</v>
      </c>
      <c r="C15" s="78">
        <v>0</v>
      </c>
      <c r="D15" s="78">
        <v>0</v>
      </c>
    </row>
    <row r="16" spans="1:4" ht="40.5" customHeight="1" thickBot="1" x14ac:dyDescent="0.3">
      <c r="A16" s="46" t="s">
        <v>57</v>
      </c>
      <c r="B16" s="56" t="s">
        <v>58</v>
      </c>
      <c r="C16" s="79">
        <v>0</v>
      </c>
      <c r="D16" s="79">
        <v>0</v>
      </c>
    </row>
    <row r="17" spans="1:4" ht="21.75" customHeight="1" x14ac:dyDescent="0.25">
      <c r="A17" s="47" t="s">
        <v>59</v>
      </c>
      <c r="B17" s="48" t="s">
        <v>60</v>
      </c>
      <c r="C17" s="75">
        <v>0</v>
      </c>
      <c r="D17" s="75">
        <v>0</v>
      </c>
    </row>
    <row r="18" spans="1:4" ht="19.5" customHeight="1" x14ac:dyDescent="0.25">
      <c r="A18" s="49"/>
      <c r="B18" s="50" t="s">
        <v>61</v>
      </c>
      <c r="C18" s="76">
        <v>0</v>
      </c>
      <c r="D18" s="76">
        <v>0</v>
      </c>
    </row>
    <row r="19" spans="1:4" ht="19.5" customHeight="1" x14ac:dyDescent="0.25">
      <c r="A19" s="51"/>
      <c r="B19" s="52" t="s">
        <v>62</v>
      </c>
      <c r="C19" s="77">
        <v>0</v>
      </c>
      <c r="D19" s="77">
        <v>0</v>
      </c>
    </row>
    <row r="20" spans="1:4" ht="19.5" customHeight="1" x14ac:dyDescent="0.25">
      <c r="A20" s="51"/>
      <c r="B20" s="52" t="s">
        <v>63</v>
      </c>
      <c r="C20" s="77">
        <v>0</v>
      </c>
      <c r="D20" s="77">
        <v>0</v>
      </c>
    </row>
    <row r="21" spans="1:4" ht="19.5" customHeight="1" x14ac:dyDescent="0.25">
      <c r="A21" s="49"/>
      <c r="B21" s="50" t="s">
        <v>64</v>
      </c>
      <c r="C21" s="76">
        <v>0</v>
      </c>
      <c r="D21" s="76">
        <v>0</v>
      </c>
    </row>
    <row r="22" spans="1:4" ht="19.5" customHeight="1" x14ac:dyDescent="0.25">
      <c r="A22" s="51"/>
      <c r="B22" s="52" t="s">
        <v>65</v>
      </c>
      <c r="C22" s="77">
        <v>0</v>
      </c>
      <c r="D22" s="77">
        <v>0</v>
      </c>
    </row>
    <row r="23" spans="1:4" ht="19.5" customHeight="1" x14ac:dyDescent="0.25">
      <c r="A23" s="51"/>
      <c r="B23" s="52" t="s">
        <v>66</v>
      </c>
      <c r="C23" s="77">
        <v>0</v>
      </c>
      <c r="D23" s="77">
        <v>0</v>
      </c>
    </row>
    <row r="24" spans="1:4" ht="19.5" customHeight="1" x14ac:dyDescent="0.25">
      <c r="A24" s="51"/>
      <c r="B24" s="52" t="s">
        <v>67</v>
      </c>
      <c r="C24" s="77">
        <v>0</v>
      </c>
      <c r="D24" s="77">
        <v>0</v>
      </c>
    </row>
    <row r="25" spans="1:4" ht="19.5" customHeight="1" thickBot="1" x14ac:dyDescent="0.3">
      <c r="A25" s="57"/>
      <c r="B25" s="58" t="s">
        <v>68</v>
      </c>
      <c r="C25" s="80">
        <v>0</v>
      </c>
      <c r="D25" s="80">
        <v>0</v>
      </c>
    </row>
    <row r="26" spans="1:4" ht="19.5" customHeight="1" thickBot="1" x14ac:dyDescent="0.3">
      <c r="A26" s="46" t="s">
        <v>69</v>
      </c>
      <c r="B26" s="86" t="s">
        <v>70</v>
      </c>
      <c r="C26" s="79">
        <v>0</v>
      </c>
      <c r="D26" s="79">
        <v>0</v>
      </c>
    </row>
    <row r="27" spans="1:4" ht="19.5" customHeight="1" thickBot="1" x14ac:dyDescent="0.3">
      <c r="A27" s="83" t="s">
        <v>71</v>
      </c>
      <c r="B27" s="84" t="s">
        <v>72</v>
      </c>
      <c r="C27" s="85">
        <v>0</v>
      </c>
      <c r="D27" s="85">
        <v>0</v>
      </c>
    </row>
    <row r="28" spans="1:4" ht="19.5" customHeight="1" x14ac:dyDescent="0.25">
      <c r="A28" s="47" t="s">
        <v>73</v>
      </c>
      <c r="B28" s="59" t="s">
        <v>74</v>
      </c>
      <c r="C28" s="75">
        <v>0</v>
      </c>
      <c r="D28" s="75">
        <v>0</v>
      </c>
    </row>
    <row r="29" spans="1:4" ht="30.75" customHeight="1" x14ac:dyDescent="0.25">
      <c r="A29" s="51"/>
      <c r="B29" s="52" t="s">
        <v>75</v>
      </c>
      <c r="C29" s="77">
        <v>0</v>
      </c>
      <c r="D29" s="77">
        <v>0</v>
      </c>
    </row>
    <row r="30" spans="1:4" ht="24" customHeight="1" thickBot="1" x14ac:dyDescent="0.3">
      <c r="A30" s="57"/>
      <c r="B30" s="58" t="s">
        <v>76</v>
      </c>
      <c r="C30" s="80">
        <v>0</v>
      </c>
      <c r="D30" s="80">
        <v>0</v>
      </c>
    </row>
    <row r="31" spans="1:4" ht="18" customHeight="1" x14ac:dyDescent="0.25">
      <c r="A31" s="47" t="s">
        <v>77</v>
      </c>
      <c r="B31" s="48" t="s">
        <v>78</v>
      </c>
      <c r="C31" s="75">
        <v>0</v>
      </c>
      <c r="D31" s="75">
        <v>0</v>
      </c>
    </row>
    <row r="32" spans="1:4" ht="41.25" customHeight="1" x14ac:dyDescent="0.25">
      <c r="A32" s="51"/>
      <c r="B32" s="52" t="s">
        <v>79</v>
      </c>
      <c r="C32" s="77">
        <v>0</v>
      </c>
      <c r="D32" s="77">
        <v>0</v>
      </c>
    </row>
    <row r="33" spans="1:4" ht="32.25" customHeight="1" thickBot="1" x14ac:dyDescent="0.3">
      <c r="A33" s="57"/>
      <c r="B33" s="58" t="s">
        <v>80</v>
      </c>
      <c r="C33" s="80">
        <v>0</v>
      </c>
      <c r="D33" s="80">
        <v>0</v>
      </c>
    </row>
    <row r="34" spans="1:4" ht="17.25" customHeight="1" thickBot="1" x14ac:dyDescent="0.3">
      <c r="A34" s="96"/>
      <c r="B34" s="97" t="s">
        <v>81</v>
      </c>
      <c r="C34" s="98">
        <v>0</v>
      </c>
      <c r="D34" s="98">
        <v>0</v>
      </c>
    </row>
    <row r="35" spans="1:4" ht="24" customHeight="1" x14ac:dyDescent="0.25">
      <c r="A35" s="47" t="s">
        <v>82</v>
      </c>
      <c r="B35" s="48" t="s">
        <v>83</v>
      </c>
      <c r="C35" s="75">
        <f>SUM(C36:C37)</f>
        <v>20466800</v>
      </c>
      <c r="D35" s="75">
        <f>SUM(D36:D37)</f>
        <v>21661672</v>
      </c>
    </row>
    <row r="36" spans="1:4" ht="27" customHeight="1" x14ac:dyDescent="0.25">
      <c r="A36" s="51"/>
      <c r="B36" s="52" t="s">
        <v>84</v>
      </c>
      <c r="C36" s="77">
        <v>0</v>
      </c>
      <c r="D36" s="77">
        <v>0</v>
      </c>
    </row>
    <row r="37" spans="1:4" ht="24" customHeight="1" thickBot="1" x14ac:dyDescent="0.3">
      <c r="A37" s="57"/>
      <c r="B37" s="60" t="s">
        <v>85</v>
      </c>
      <c r="C37" s="80">
        <v>20466800</v>
      </c>
      <c r="D37" s="80">
        <v>21661672</v>
      </c>
    </row>
    <row r="38" spans="1:4" ht="6.75" customHeight="1" thickBot="1" x14ac:dyDescent="0.25">
      <c r="A38" s="29"/>
      <c r="B38" s="34"/>
      <c r="C38" s="81"/>
      <c r="D38" s="81"/>
    </row>
    <row r="39" spans="1:4" ht="24" customHeight="1" thickBot="1" x14ac:dyDescent="0.25">
      <c r="A39" s="39"/>
      <c r="B39" s="40" t="s">
        <v>86</v>
      </c>
      <c r="C39" s="82">
        <f>C6+C16+C17+C26+C27+C28+C31+C35</f>
        <v>20466800</v>
      </c>
      <c r="D39" s="82">
        <f>D6+D16+D17+D26+D27+D28+D31+D35</f>
        <v>21661672</v>
      </c>
    </row>
    <row r="43" spans="1:4" ht="32.25" customHeight="1" thickBot="1" x14ac:dyDescent="0.25"/>
    <row r="44" spans="1:4" ht="19.5" customHeight="1" thickBot="1" x14ac:dyDescent="0.25">
      <c r="A44" s="36"/>
      <c r="B44" s="37"/>
      <c r="C44" s="26"/>
      <c r="D44" s="26"/>
    </row>
    <row r="45" spans="1:4" ht="32.25" customHeight="1" x14ac:dyDescent="0.2">
      <c r="A45" s="551"/>
      <c r="B45" s="555" t="s">
        <v>87</v>
      </c>
      <c r="C45" s="547" t="s">
        <v>333</v>
      </c>
      <c r="D45" s="547" t="s">
        <v>341</v>
      </c>
    </row>
    <row r="46" spans="1:4" ht="24" customHeight="1" thickBot="1" x14ac:dyDescent="0.25">
      <c r="A46" s="552"/>
      <c r="B46" s="556"/>
      <c r="C46" s="548"/>
      <c r="D46" s="548"/>
    </row>
    <row r="47" spans="1:4" ht="21.75" customHeight="1" thickBot="1" x14ac:dyDescent="0.25">
      <c r="A47" s="41"/>
      <c r="B47" s="35"/>
      <c r="C47" s="532"/>
      <c r="D47" s="28"/>
    </row>
    <row r="48" spans="1:4" ht="21.75" customHeight="1" thickBot="1" x14ac:dyDescent="0.25">
      <c r="A48" s="33"/>
      <c r="B48" s="43" t="s">
        <v>88</v>
      </c>
      <c r="C48" s="87">
        <v>0</v>
      </c>
      <c r="D48" s="87">
        <v>0</v>
      </c>
    </row>
    <row r="49" spans="1:4" ht="21.75" customHeight="1" thickBot="1" x14ac:dyDescent="0.25">
      <c r="A49" s="73" t="s">
        <v>89</v>
      </c>
      <c r="B49" s="74" t="s">
        <v>90</v>
      </c>
      <c r="C49" s="88">
        <v>13372009</v>
      </c>
      <c r="D49" s="88">
        <v>13706381</v>
      </c>
    </row>
    <row r="50" spans="1:4" ht="30" customHeight="1" thickBot="1" x14ac:dyDescent="0.25">
      <c r="A50" s="73" t="s">
        <v>91</v>
      </c>
      <c r="B50" s="74" t="s">
        <v>92</v>
      </c>
      <c r="C50" s="88">
        <v>2937991</v>
      </c>
      <c r="D50" s="88">
        <v>2676291</v>
      </c>
    </row>
    <row r="51" spans="1:4" ht="21.75" customHeight="1" thickBot="1" x14ac:dyDescent="0.25">
      <c r="A51" s="73" t="s">
        <v>93</v>
      </c>
      <c r="B51" s="74" t="s">
        <v>94</v>
      </c>
      <c r="C51" s="88">
        <v>4156800</v>
      </c>
      <c r="D51" s="88">
        <v>5279000</v>
      </c>
    </row>
    <row r="52" spans="1:4" ht="21.75" customHeight="1" thickBot="1" x14ac:dyDescent="0.25">
      <c r="A52" s="73" t="s">
        <v>95</v>
      </c>
      <c r="B52" s="74" t="s">
        <v>96</v>
      </c>
      <c r="C52" s="88">
        <v>0</v>
      </c>
      <c r="D52" s="88">
        <v>0</v>
      </c>
    </row>
    <row r="53" spans="1:4" ht="21.75" customHeight="1" x14ac:dyDescent="0.2">
      <c r="A53" s="72" t="s">
        <v>97</v>
      </c>
      <c r="B53" s="30" t="s">
        <v>98</v>
      </c>
      <c r="C53" s="89">
        <v>0</v>
      </c>
      <c r="D53" s="89">
        <v>0</v>
      </c>
    </row>
    <row r="54" spans="1:4" ht="21.75" customHeight="1" x14ac:dyDescent="0.2">
      <c r="A54" s="62"/>
      <c r="B54" s="63" t="s">
        <v>99</v>
      </c>
      <c r="C54" s="90">
        <v>0</v>
      </c>
      <c r="D54" s="90">
        <v>0</v>
      </c>
    </row>
    <row r="55" spans="1:4" ht="30" customHeight="1" x14ac:dyDescent="0.2">
      <c r="A55" s="64"/>
      <c r="B55" s="65" t="s">
        <v>100</v>
      </c>
      <c r="C55" s="90">
        <v>0</v>
      </c>
      <c r="D55" s="90">
        <v>0</v>
      </c>
    </row>
    <row r="56" spans="1:4" ht="21.75" customHeight="1" x14ac:dyDescent="0.2">
      <c r="A56" s="66"/>
      <c r="B56" s="67" t="s">
        <v>101</v>
      </c>
      <c r="C56" s="90">
        <v>0</v>
      </c>
      <c r="D56" s="90">
        <v>0</v>
      </c>
    </row>
    <row r="57" spans="1:4" ht="21.75" customHeight="1" thickBot="1" x14ac:dyDescent="0.25">
      <c r="A57" s="68"/>
      <c r="B57" s="69" t="s">
        <v>102</v>
      </c>
      <c r="C57" s="91">
        <v>0</v>
      </c>
      <c r="D57" s="91">
        <v>0</v>
      </c>
    </row>
    <row r="58" spans="1:4" ht="21.75" customHeight="1" thickBot="1" x14ac:dyDescent="0.25">
      <c r="A58" s="32"/>
      <c r="B58" s="31" t="s">
        <v>103</v>
      </c>
      <c r="C58" s="87">
        <v>0</v>
      </c>
      <c r="D58" s="87">
        <v>0</v>
      </c>
    </row>
    <row r="59" spans="1:4" ht="21.75" customHeight="1" thickBot="1" x14ac:dyDescent="0.25">
      <c r="A59" s="73" t="s">
        <v>104</v>
      </c>
      <c r="B59" s="31" t="s">
        <v>105</v>
      </c>
      <c r="C59" s="87">
        <v>0</v>
      </c>
      <c r="D59" s="87">
        <v>0</v>
      </c>
    </row>
    <row r="60" spans="1:4" ht="21.75" customHeight="1" thickBot="1" x14ac:dyDescent="0.25">
      <c r="A60" s="73" t="s">
        <v>106</v>
      </c>
      <c r="B60" s="31" t="s">
        <v>107</v>
      </c>
      <c r="C60" s="87">
        <v>0</v>
      </c>
      <c r="D60" s="87">
        <v>0</v>
      </c>
    </row>
    <row r="61" spans="1:4" ht="21.75" customHeight="1" x14ac:dyDescent="0.2">
      <c r="A61" s="61" t="s">
        <v>108</v>
      </c>
      <c r="B61" s="30" t="s">
        <v>109</v>
      </c>
      <c r="C61" s="89">
        <v>0</v>
      </c>
      <c r="D61" s="89">
        <v>0</v>
      </c>
    </row>
    <row r="62" spans="1:4" ht="31.5" customHeight="1" x14ac:dyDescent="0.2">
      <c r="A62" s="64"/>
      <c r="B62" s="65" t="s">
        <v>110</v>
      </c>
      <c r="C62" s="90">
        <v>0</v>
      </c>
      <c r="D62" s="90">
        <v>0</v>
      </c>
    </row>
    <row r="63" spans="1:4" ht="24.75" customHeight="1" thickBot="1" x14ac:dyDescent="0.25">
      <c r="A63" s="66"/>
      <c r="B63" s="67" t="s">
        <v>111</v>
      </c>
      <c r="C63" s="92">
        <v>0</v>
      </c>
      <c r="D63" s="92">
        <v>0</v>
      </c>
    </row>
    <row r="64" spans="1:4" ht="24.75" customHeight="1" thickBot="1" x14ac:dyDescent="0.25">
      <c r="A64" s="99"/>
      <c r="B64" s="74" t="s">
        <v>112</v>
      </c>
      <c r="C64" s="88">
        <f>C49+C50+C51+C52+C53+C59+C60+C61</f>
        <v>20466800</v>
      </c>
      <c r="D64" s="88">
        <f>D49+D50+D51+D52+D53+D59+D60+D61</f>
        <v>21661672</v>
      </c>
    </row>
    <row r="65" spans="1:4" ht="24.75" customHeight="1" thickBot="1" x14ac:dyDescent="0.25">
      <c r="A65" s="32" t="s">
        <v>113</v>
      </c>
      <c r="B65" s="31" t="s">
        <v>114</v>
      </c>
      <c r="C65" s="87">
        <v>0</v>
      </c>
      <c r="D65" s="87">
        <v>0</v>
      </c>
    </row>
    <row r="66" spans="1:4" ht="24.75" customHeight="1" thickBot="1" x14ac:dyDescent="0.25">
      <c r="A66" s="27"/>
      <c r="B66" s="38" t="s">
        <v>115</v>
      </c>
      <c r="C66" s="93">
        <v>0</v>
      </c>
      <c r="D66" s="93">
        <v>0</v>
      </c>
    </row>
    <row r="67" spans="1:4" ht="24.75" customHeight="1" thickBot="1" x14ac:dyDescent="0.25">
      <c r="A67" s="70"/>
      <c r="B67" s="71"/>
      <c r="C67" s="94"/>
      <c r="D67" s="94"/>
    </row>
    <row r="68" spans="1:4" ht="24.75" customHeight="1" thickBot="1" x14ac:dyDescent="0.25">
      <c r="A68" s="39"/>
      <c r="B68" s="40" t="s">
        <v>116</v>
      </c>
      <c r="C68" s="95">
        <f>C64+C65</f>
        <v>20466800</v>
      </c>
      <c r="D68" s="95">
        <f>D64+D65</f>
        <v>21661672</v>
      </c>
    </row>
  </sheetData>
  <mergeCells count="9">
    <mergeCell ref="D3:D4"/>
    <mergeCell ref="D45:D46"/>
    <mergeCell ref="A1:B1"/>
    <mergeCell ref="A3:A4"/>
    <mergeCell ref="B3:B4"/>
    <mergeCell ref="A45:A46"/>
    <mergeCell ref="B45:B46"/>
    <mergeCell ref="C3:C4"/>
    <mergeCell ref="C45:C46"/>
  </mergeCells>
  <phoneticPr fontId="0" type="noConversion"/>
  <pageMargins left="0.7" right="0.7" top="0.75" bottom="0.75" header="0.3" footer="0.3"/>
  <pageSetup paperSize="9" scale="80" orientation="portrait" r:id="rId1"/>
  <headerFooter>
    <oddHeader>&amp;L&amp;9KUNMADARAS NAGYKÖZSÉG ÖNKORMÁNYZAT&amp;C2018. ÉVI KÖLTSÉGVETÉS 
EREDETI ELŐIRÁNYZAT
2018.02.28. (adatok  forintban)&amp;R1.sz melléklet</oddHeader>
  </headerFooter>
  <rowBreaks count="1" manualBreakCount="1">
    <brk id="40" max="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3"/>
  <sheetViews>
    <sheetView view="pageLayout" topLeftCell="A4" zoomScaleNormal="100" workbookViewId="0">
      <selection activeCell="D35" sqref="D35"/>
    </sheetView>
  </sheetViews>
  <sheetFormatPr defaultColWidth="20.1640625" defaultRowHeight="69" customHeight="1" x14ac:dyDescent="0.2"/>
  <cols>
    <col min="1" max="1" width="29.6640625" customWidth="1"/>
  </cols>
  <sheetData>
    <row r="1" spans="1:6" ht="37.5" customHeight="1" thickBot="1" x14ac:dyDescent="0.25">
      <c r="A1" s="561" t="s">
        <v>124</v>
      </c>
      <c r="B1" s="561"/>
      <c r="C1" s="561"/>
      <c r="D1" s="561"/>
      <c r="E1" s="561"/>
      <c r="F1" s="562"/>
    </row>
    <row r="2" spans="1:6" ht="26.25" customHeight="1" thickBot="1" x14ac:dyDescent="0.25">
      <c r="A2" s="563" t="s">
        <v>125</v>
      </c>
      <c r="B2" s="564"/>
      <c r="C2" s="565"/>
      <c r="D2" s="563" t="s">
        <v>126</v>
      </c>
      <c r="E2" s="564"/>
      <c r="F2" s="565"/>
    </row>
    <row r="3" spans="1:6" ht="39.75" customHeight="1" thickBot="1" x14ac:dyDescent="0.25">
      <c r="A3" s="116" t="s">
        <v>127</v>
      </c>
      <c r="B3" s="117" t="s">
        <v>335</v>
      </c>
      <c r="C3" s="117" t="s">
        <v>346</v>
      </c>
      <c r="D3" s="118" t="s">
        <v>127</v>
      </c>
      <c r="E3" s="117" t="s">
        <v>335</v>
      </c>
      <c r="F3" s="117" t="s">
        <v>346</v>
      </c>
    </row>
    <row r="4" spans="1:6" ht="39.75" customHeight="1" x14ac:dyDescent="0.2">
      <c r="A4" s="119" t="s">
        <v>47</v>
      </c>
      <c r="B4" s="503">
        <f>B34+B65+B98+B128+B158+B188</f>
        <v>504970604</v>
      </c>
      <c r="C4" s="503">
        <f>C34+C65+C98+C128+C158+C188</f>
        <v>535515642</v>
      </c>
      <c r="D4" s="120" t="s">
        <v>90</v>
      </c>
      <c r="E4" s="506">
        <f>E34+E65+E98+E128+E158+E188</f>
        <v>344153376</v>
      </c>
      <c r="F4" s="506">
        <f>F34+F65+F98+F128+F158+F188</f>
        <v>442796760</v>
      </c>
    </row>
    <row r="5" spans="1:6" ht="39.75" customHeight="1" x14ac:dyDescent="0.2">
      <c r="A5" s="121" t="s">
        <v>60</v>
      </c>
      <c r="B5" s="504">
        <f t="shared" ref="B5:C14" si="0">B35+B66+B99+B129+B159+B189</f>
        <v>71060485</v>
      </c>
      <c r="C5" s="504">
        <f t="shared" si="0"/>
        <v>71060485</v>
      </c>
      <c r="D5" s="123" t="s">
        <v>128</v>
      </c>
      <c r="E5" s="124">
        <f t="shared" ref="E5:F9" si="1">E35+E66+E99+E129+E159+E189</f>
        <v>78904293</v>
      </c>
      <c r="F5" s="124">
        <f t="shared" si="1"/>
        <v>83567100</v>
      </c>
    </row>
    <row r="6" spans="1:6" ht="40.5" customHeight="1" x14ac:dyDescent="0.2">
      <c r="A6" s="125" t="s">
        <v>129</v>
      </c>
      <c r="B6" s="504">
        <f t="shared" si="0"/>
        <v>158580820</v>
      </c>
      <c r="C6" s="504">
        <f t="shared" si="0"/>
        <v>116376000</v>
      </c>
      <c r="D6" s="126" t="s">
        <v>94</v>
      </c>
      <c r="E6" s="124">
        <f t="shared" si="1"/>
        <v>240248300</v>
      </c>
      <c r="F6" s="124">
        <f t="shared" si="1"/>
        <v>215991172</v>
      </c>
    </row>
    <row r="7" spans="1:6" ht="27.75" customHeight="1" x14ac:dyDescent="0.2">
      <c r="A7" s="121" t="s">
        <v>130</v>
      </c>
      <c r="B7" s="504">
        <f t="shared" si="0"/>
        <v>32910000</v>
      </c>
      <c r="C7" s="504">
        <f t="shared" si="0"/>
        <v>5310000</v>
      </c>
      <c r="D7" s="123" t="s">
        <v>131</v>
      </c>
      <c r="E7" s="124">
        <f t="shared" si="1"/>
        <v>44902236</v>
      </c>
      <c r="F7" s="124">
        <f t="shared" si="1"/>
        <v>31000000</v>
      </c>
    </row>
    <row r="8" spans="1:6" ht="26.25" customHeight="1" x14ac:dyDescent="0.2">
      <c r="A8" s="121" t="s">
        <v>83</v>
      </c>
      <c r="B8" s="504">
        <f t="shared" si="0"/>
        <v>451817413</v>
      </c>
      <c r="C8" s="504">
        <v>497158215</v>
      </c>
      <c r="D8" s="123" t="s">
        <v>132</v>
      </c>
      <c r="E8" s="124">
        <f t="shared" si="1"/>
        <v>82313704</v>
      </c>
      <c r="F8" s="124">
        <f t="shared" si="1"/>
        <v>17894362</v>
      </c>
    </row>
    <row r="9" spans="1:6" ht="25.5" customHeight="1" x14ac:dyDescent="0.2">
      <c r="A9" s="127"/>
      <c r="B9" s="504">
        <f t="shared" si="0"/>
        <v>0</v>
      </c>
      <c r="C9" s="505">
        <f t="shared" ref="C9:C14" si="2">C70+C103+C39</f>
        <v>0</v>
      </c>
      <c r="D9" s="123" t="s">
        <v>114</v>
      </c>
      <c r="E9" s="124">
        <f t="shared" si="1"/>
        <v>421817413</v>
      </c>
      <c r="F9" s="124">
        <f t="shared" si="1"/>
        <v>434172948</v>
      </c>
    </row>
    <row r="10" spans="1:6" ht="18" customHeight="1" x14ac:dyDescent="0.2">
      <c r="A10" s="121"/>
      <c r="B10" s="504">
        <f t="shared" si="0"/>
        <v>0</v>
      </c>
      <c r="C10" s="122">
        <f t="shared" si="2"/>
        <v>0</v>
      </c>
      <c r="D10" s="123"/>
      <c r="E10" s="124">
        <f t="shared" ref="E10" si="3">E71+E104+E40</f>
        <v>0</v>
      </c>
      <c r="F10" s="124">
        <f t="shared" ref="F10:F14" si="4">F71+F104+F40</f>
        <v>0</v>
      </c>
    </row>
    <row r="11" spans="1:6" ht="18" customHeight="1" x14ac:dyDescent="0.2">
      <c r="A11" s="121"/>
      <c r="B11" s="504">
        <f t="shared" si="0"/>
        <v>0</v>
      </c>
      <c r="C11" s="122">
        <f t="shared" si="2"/>
        <v>0</v>
      </c>
      <c r="D11" s="126"/>
      <c r="E11" s="124">
        <f t="shared" ref="E11" si="5">E72+E105+E41</f>
        <v>0</v>
      </c>
      <c r="F11" s="124">
        <f t="shared" si="4"/>
        <v>0</v>
      </c>
    </row>
    <row r="12" spans="1:6" ht="18" customHeight="1" x14ac:dyDescent="0.2">
      <c r="A12" s="121"/>
      <c r="B12" s="504">
        <f t="shared" si="0"/>
        <v>0</v>
      </c>
      <c r="C12" s="122">
        <f t="shared" si="2"/>
        <v>0</v>
      </c>
      <c r="D12" s="128"/>
      <c r="E12" s="124">
        <f t="shared" ref="E12" si="6">E73+E106+E42</f>
        <v>0</v>
      </c>
      <c r="F12" s="124">
        <f t="shared" si="4"/>
        <v>0</v>
      </c>
    </row>
    <row r="13" spans="1:6" ht="18" customHeight="1" x14ac:dyDescent="0.2">
      <c r="A13" s="121"/>
      <c r="B13" s="504">
        <f t="shared" si="0"/>
        <v>0</v>
      </c>
      <c r="C13" s="122">
        <f t="shared" si="2"/>
        <v>0</v>
      </c>
      <c r="D13" s="128"/>
      <c r="E13" s="124">
        <f t="shared" ref="E13" si="7">E74+E107+E43</f>
        <v>0</v>
      </c>
      <c r="F13" s="124">
        <f t="shared" si="4"/>
        <v>0</v>
      </c>
    </row>
    <row r="14" spans="1:6" ht="18" customHeight="1" thickBot="1" x14ac:dyDescent="0.25">
      <c r="A14" s="129"/>
      <c r="B14" s="504">
        <f t="shared" si="0"/>
        <v>0</v>
      </c>
      <c r="C14" s="130">
        <f t="shared" si="2"/>
        <v>0</v>
      </c>
      <c r="D14" s="131"/>
      <c r="E14" s="132">
        <f t="shared" ref="E14" si="8">E75+E108+E44</f>
        <v>0</v>
      </c>
      <c r="F14" s="132">
        <f t="shared" si="4"/>
        <v>0</v>
      </c>
    </row>
    <row r="15" spans="1:6" ht="27.75" customHeight="1" thickBot="1" x14ac:dyDescent="0.25">
      <c r="A15" s="133" t="s">
        <v>133</v>
      </c>
      <c r="B15" s="134">
        <f>SUM(B4:B14)</f>
        <v>1219339322</v>
      </c>
      <c r="C15" s="134">
        <f>SUM(C4:C14)</f>
        <v>1225420342</v>
      </c>
      <c r="D15" s="135" t="s">
        <v>133</v>
      </c>
      <c r="E15" s="135">
        <f>SUM(E4:E14)</f>
        <v>1212339322</v>
      </c>
      <c r="F15" s="135">
        <f>SUM(F4:F14)</f>
        <v>1225422342</v>
      </c>
    </row>
    <row r="16" spans="1:6" ht="23.25" customHeight="1" x14ac:dyDescent="0.2">
      <c r="A16" s="136"/>
      <c r="B16" s="137"/>
      <c r="C16" s="137"/>
      <c r="D16" s="138"/>
      <c r="E16" s="137"/>
      <c r="F16" s="137"/>
    </row>
    <row r="17" spans="1:6" ht="40.5" customHeight="1" thickBot="1" x14ac:dyDescent="0.25">
      <c r="A17" s="566" t="s">
        <v>134</v>
      </c>
      <c r="B17" s="566"/>
      <c r="C17" s="566"/>
      <c r="D17" s="566"/>
      <c r="E17" s="566"/>
      <c r="F17" s="567"/>
    </row>
    <row r="18" spans="1:6" ht="24.75" customHeight="1" thickBot="1" x14ac:dyDescent="0.25">
      <c r="A18" s="568" t="s">
        <v>125</v>
      </c>
      <c r="B18" s="569"/>
      <c r="C18" s="570"/>
      <c r="D18" s="571" t="s">
        <v>126</v>
      </c>
      <c r="E18" s="572"/>
      <c r="F18" s="573"/>
    </row>
    <row r="19" spans="1:6" ht="36.75" customHeight="1" thickBot="1" x14ac:dyDescent="0.25">
      <c r="A19" s="116" t="s">
        <v>127</v>
      </c>
      <c r="B19" s="117" t="s">
        <v>335</v>
      </c>
      <c r="C19" s="117" t="s">
        <v>346</v>
      </c>
      <c r="D19" s="534" t="s">
        <v>127</v>
      </c>
      <c r="E19" s="117" t="s">
        <v>335</v>
      </c>
      <c r="F19" s="117" t="s">
        <v>346</v>
      </c>
    </row>
    <row r="20" spans="1:6" ht="38.25" customHeight="1" x14ac:dyDescent="0.2">
      <c r="A20" s="125" t="s">
        <v>58</v>
      </c>
      <c r="B20" s="139">
        <v>0</v>
      </c>
      <c r="C20" s="139">
        <f>C82+C114+C50</f>
        <v>0</v>
      </c>
      <c r="D20" s="140" t="s">
        <v>135</v>
      </c>
      <c r="E20" s="139">
        <v>7000000</v>
      </c>
      <c r="F20" s="139">
        <v>903810457</v>
      </c>
    </row>
    <row r="21" spans="1:6" ht="27.75" customHeight="1" x14ac:dyDescent="0.2">
      <c r="A21" s="141" t="s">
        <v>72</v>
      </c>
      <c r="B21" s="124">
        <v>0</v>
      </c>
      <c r="C21" s="124">
        <v>0</v>
      </c>
      <c r="D21" s="142" t="s">
        <v>107</v>
      </c>
      <c r="E21" s="124">
        <v>0</v>
      </c>
      <c r="F21" s="124">
        <v>0</v>
      </c>
    </row>
    <row r="22" spans="1:6" ht="29.25" customHeight="1" x14ac:dyDescent="0.2">
      <c r="A22" s="143" t="s">
        <v>136</v>
      </c>
      <c r="B22" s="124">
        <v>0</v>
      </c>
      <c r="C22" s="124">
        <v>0</v>
      </c>
      <c r="D22" s="144" t="s">
        <v>137</v>
      </c>
      <c r="E22" s="124" t="s">
        <v>141</v>
      </c>
      <c r="F22" s="124">
        <v>0</v>
      </c>
    </row>
    <row r="23" spans="1:6" ht="27.75" customHeight="1" x14ac:dyDescent="0.2">
      <c r="A23" s="121" t="s">
        <v>83</v>
      </c>
      <c r="B23" s="124">
        <v>0</v>
      </c>
      <c r="C23" s="139">
        <v>903810457</v>
      </c>
      <c r="D23" s="145" t="s">
        <v>138</v>
      </c>
      <c r="E23" s="124">
        <f t="shared" ref="E23:F28" si="9">E85+E117+E53</f>
        <v>0</v>
      </c>
      <c r="F23" s="124">
        <f t="shared" si="9"/>
        <v>0</v>
      </c>
    </row>
    <row r="24" spans="1:6" ht="27.75" customHeight="1" x14ac:dyDescent="0.2">
      <c r="A24" s="146"/>
      <c r="B24" s="124">
        <f t="shared" ref="B24:C28" si="10">B86+B118+B54</f>
        <v>0</v>
      </c>
      <c r="C24" s="124">
        <f t="shared" si="10"/>
        <v>0</v>
      </c>
      <c r="D24" s="123" t="s">
        <v>114</v>
      </c>
      <c r="E24" s="124">
        <f t="shared" si="9"/>
        <v>0</v>
      </c>
      <c r="F24" s="124">
        <f t="shared" si="9"/>
        <v>0</v>
      </c>
    </row>
    <row r="25" spans="1:6" ht="19.5" customHeight="1" x14ac:dyDescent="0.2">
      <c r="A25" s="147"/>
      <c r="B25" s="124">
        <f t="shared" si="10"/>
        <v>0</v>
      </c>
      <c r="C25" s="124">
        <f t="shared" si="10"/>
        <v>0</v>
      </c>
      <c r="D25" s="148"/>
      <c r="E25" s="124">
        <f t="shared" si="9"/>
        <v>0</v>
      </c>
      <c r="F25" s="124">
        <f t="shared" si="9"/>
        <v>0</v>
      </c>
    </row>
    <row r="26" spans="1:6" ht="19.5" customHeight="1" x14ac:dyDescent="0.2">
      <c r="A26" s="141"/>
      <c r="B26" s="124">
        <f t="shared" si="10"/>
        <v>0</v>
      </c>
      <c r="C26" s="124">
        <f t="shared" si="10"/>
        <v>0</v>
      </c>
      <c r="D26" s="149"/>
      <c r="E26" s="124">
        <f t="shared" si="9"/>
        <v>0</v>
      </c>
      <c r="F26" s="124">
        <f t="shared" si="9"/>
        <v>0</v>
      </c>
    </row>
    <row r="27" spans="1:6" ht="19.5" customHeight="1" x14ac:dyDescent="0.2">
      <c r="A27" s="142"/>
      <c r="B27" s="124">
        <f t="shared" si="10"/>
        <v>0</v>
      </c>
      <c r="C27" s="124">
        <f t="shared" si="10"/>
        <v>0</v>
      </c>
      <c r="D27" s="149"/>
      <c r="E27" s="124">
        <f t="shared" si="9"/>
        <v>0</v>
      </c>
      <c r="F27" s="124">
        <f t="shared" si="9"/>
        <v>0</v>
      </c>
    </row>
    <row r="28" spans="1:6" ht="19.5" customHeight="1" thickBot="1" x14ac:dyDescent="0.25">
      <c r="A28" s="150"/>
      <c r="B28" s="151">
        <f t="shared" si="10"/>
        <v>0</v>
      </c>
      <c r="C28" s="151">
        <f t="shared" si="10"/>
        <v>0</v>
      </c>
      <c r="D28" s="145"/>
      <c r="E28" s="151">
        <f t="shared" si="9"/>
        <v>0</v>
      </c>
      <c r="F28" s="151">
        <f t="shared" si="9"/>
        <v>0</v>
      </c>
    </row>
    <row r="29" spans="1:6" ht="27" customHeight="1" thickBot="1" x14ac:dyDescent="0.25">
      <c r="A29" s="133" t="s">
        <v>133</v>
      </c>
      <c r="B29" s="152">
        <f>SUM(B20:B28)</f>
        <v>0</v>
      </c>
      <c r="C29" s="152">
        <f>SUM(C20:C28)</f>
        <v>903810457</v>
      </c>
      <c r="D29" s="153" t="s">
        <v>133</v>
      </c>
      <c r="E29" s="154">
        <f>SUM(E20:E28)</f>
        <v>7000000</v>
      </c>
      <c r="F29" s="154">
        <f>SUM(F20:F28)</f>
        <v>903810457</v>
      </c>
    </row>
    <row r="30" spans="1:6" ht="24" customHeight="1" x14ac:dyDescent="0.2">
      <c r="A30" s="155"/>
      <c r="B30" s="156"/>
      <c r="C30" s="156"/>
      <c r="D30" s="157"/>
      <c r="E30" s="156"/>
      <c r="F30" s="156"/>
    </row>
    <row r="31" spans="1:6" ht="38.25" customHeight="1" thickBot="1" x14ac:dyDescent="0.25">
      <c r="A31" s="561" t="s">
        <v>139</v>
      </c>
      <c r="B31" s="561"/>
      <c r="C31" s="561"/>
      <c r="D31" s="561"/>
      <c r="E31" s="561"/>
      <c r="F31" s="562"/>
    </row>
    <row r="32" spans="1:6" ht="28.5" customHeight="1" thickBot="1" x14ac:dyDescent="0.25">
      <c r="A32" s="563" t="s">
        <v>125</v>
      </c>
      <c r="B32" s="564"/>
      <c r="C32" s="565"/>
      <c r="D32" s="563" t="s">
        <v>126</v>
      </c>
      <c r="E32" s="564"/>
      <c r="F32" s="565"/>
    </row>
    <row r="33" spans="1:6" ht="44.25" customHeight="1" thickBot="1" x14ac:dyDescent="0.25">
      <c r="A33" s="116" t="s">
        <v>127</v>
      </c>
      <c r="B33" s="117" t="s">
        <v>335</v>
      </c>
      <c r="C33" s="117" t="s">
        <v>346</v>
      </c>
      <c r="D33" s="118" t="s">
        <v>127</v>
      </c>
      <c r="E33" s="117" t="s">
        <v>335</v>
      </c>
      <c r="F33" s="117" t="s">
        <v>346</v>
      </c>
    </row>
    <row r="34" spans="1:6" ht="47.25" customHeight="1" x14ac:dyDescent="0.2">
      <c r="A34" s="119" t="s">
        <v>47</v>
      </c>
      <c r="B34" s="139">
        <v>504970604</v>
      </c>
      <c r="C34" s="139">
        <v>492457908</v>
      </c>
      <c r="D34" s="120" t="s">
        <v>90</v>
      </c>
      <c r="E34" s="158">
        <v>49620000</v>
      </c>
      <c r="F34" s="158">
        <v>55290528</v>
      </c>
    </row>
    <row r="35" spans="1:6" ht="42.75" customHeight="1" x14ac:dyDescent="0.2">
      <c r="A35" s="121" t="s">
        <v>60</v>
      </c>
      <c r="B35" s="139">
        <v>71060485</v>
      </c>
      <c r="C35" s="139">
        <v>71060485</v>
      </c>
      <c r="D35" s="123" t="s">
        <v>128</v>
      </c>
      <c r="E35" s="158">
        <v>10928360</v>
      </c>
      <c r="F35" s="158">
        <v>10729555</v>
      </c>
    </row>
    <row r="36" spans="1:6" ht="43.5" customHeight="1" x14ac:dyDescent="0.2">
      <c r="A36" s="125" t="s">
        <v>129</v>
      </c>
      <c r="B36" s="139">
        <v>60000000</v>
      </c>
      <c r="C36" s="139">
        <v>15425000</v>
      </c>
      <c r="D36" s="126" t="s">
        <v>94</v>
      </c>
      <c r="E36" s="158">
        <v>84743000</v>
      </c>
      <c r="F36" s="158">
        <v>63168000</v>
      </c>
    </row>
    <row r="37" spans="1:6" ht="29.25" customHeight="1" x14ac:dyDescent="0.2">
      <c r="A37" s="121" t="s">
        <v>130</v>
      </c>
      <c r="B37" s="139">
        <v>32910000</v>
      </c>
      <c r="C37" s="139">
        <v>5310000</v>
      </c>
      <c r="D37" s="123" t="s">
        <v>131</v>
      </c>
      <c r="E37" s="158">
        <v>44902236</v>
      </c>
      <c r="F37" s="158">
        <v>31000000</v>
      </c>
    </row>
    <row r="38" spans="1:6" ht="31.5" customHeight="1" x14ac:dyDescent="0.2">
      <c r="A38" s="121" t="s">
        <v>83</v>
      </c>
      <c r="B38" s="139">
        <v>27000000</v>
      </c>
      <c r="C38" s="139">
        <v>28000000</v>
      </c>
      <c r="D38" s="123" t="s">
        <v>132</v>
      </c>
      <c r="E38" s="158">
        <v>76930080</v>
      </c>
      <c r="F38" s="158">
        <v>17894362</v>
      </c>
    </row>
    <row r="39" spans="1:6" ht="27.75" customHeight="1" x14ac:dyDescent="0.2">
      <c r="A39" s="127"/>
      <c r="B39" s="139">
        <v>0</v>
      </c>
      <c r="C39" s="139">
        <v>0</v>
      </c>
      <c r="D39" s="123" t="s">
        <v>114</v>
      </c>
      <c r="E39" s="158">
        <v>421817413</v>
      </c>
      <c r="F39" s="158">
        <v>434172948</v>
      </c>
    </row>
    <row r="40" spans="1:6" ht="15.75" customHeight="1" x14ac:dyDescent="0.2">
      <c r="A40" s="121"/>
      <c r="B40" s="139">
        <v>0</v>
      </c>
      <c r="C40" s="139">
        <v>0</v>
      </c>
      <c r="D40" s="123"/>
      <c r="E40" s="158">
        <v>0</v>
      </c>
      <c r="F40" s="158">
        <v>0</v>
      </c>
    </row>
    <row r="41" spans="1:6" ht="15.75" customHeight="1" x14ac:dyDescent="0.2">
      <c r="A41" s="121"/>
      <c r="B41" s="139">
        <v>0</v>
      </c>
      <c r="C41" s="139">
        <v>0</v>
      </c>
      <c r="D41" s="126"/>
      <c r="E41" s="158">
        <v>0</v>
      </c>
      <c r="F41" s="158">
        <v>0</v>
      </c>
    </row>
    <row r="42" spans="1:6" ht="15.75" customHeight="1" x14ac:dyDescent="0.2">
      <c r="A42" s="121"/>
      <c r="B42" s="139">
        <v>0</v>
      </c>
      <c r="C42" s="139">
        <v>0</v>
      </c>
      <c r="D42" s="128"/>
      <c r="E42" s="158">
        <v>0</v>
      </c>
      <c r="F42" s="158">
        <v>0</v>
      </c>
    </row>
    <row r="43" spans="1:6" ht="15.75" customHeight="1" x14ac:dyDescent="0.2">
      <c r="A43" s="121"/>
      <c r="B43" s="139">
        <v>0</v>
      </c>
      <c r="C43" s="139">
        <v>0</v>
      </c>
      <c r="D43" s="128"/>
      <c r="E43" s="158">
        <v>0</v>
      </c>
      <c r="F43" s="158">
        <v>0</v>
      </c>
    </row>
    <row r="44" spans="1:6" ht="15.75" customHeight="1" thickBot="1" x14ac:dyDescent="0.25">
      <c r="A44" s="129"/>
      <c r="B44" s="159">
        <v>0</v>
      </c>
      <c r="C44" s="159">
        <v>0</v>
      </c>
      <c r="D44" s="131"/>
      <c r="E44" s="160">
        <v>0</v>
      </c>
      <c r="F44" s="160">
        <v>0</v>
      </c>
    </row>
    <row r="45" spans="1:6" ht="15.75" customHeight="1" thickBot="1" x14ac:dyDescent="0.25">
      <c r="A45" s="133" t="s">
        <v>133</v>
      </c>
      <c r="B45" s="152">
        <f>SUM(B34:B44)</f>
        <v>695941089</v>
      </c>
      <c r="C45" s="152">
        <f>SUM(C34:C44)</f>
        <v>612253393</v>
      </c>
      <c r="D45" s="153" t="s">
        <v>133</v>
      </c>
      <c r="E45" s="161">
        <f>SUM(E34:E44)</f>
        <v>688941089</v>
      </c>
      <c r="F45" s="161">
        <f>SUM(F34:F44)</f>
        <v>612255393</v>
      </c>
    </row>
    <row r="46" spans="1:6" ht="62.25" customHeight="1" x14ac:dyDescent="0.2">
      <c r="A46" s="183"/>
      <c r="B46" s="184"/>
      <c r="C46" s="184"/>
      <c r="D46" s="184"/>
      <c r="E46" s="184"/>
      <c r="F46" s="184"/>
    </row>
    <row r="47" spans="1:6" ht="36" customHeight="1" thickBot="1" x14ac:dyDescent="0.25">
      <c r="A47" s="566" t="s">
        <v>140</v>
      </c>
      <c r="B47" s="566"/>
      <c r="C47" s="566"/>
      <c r="D47" s="566"/>
      <c r="E47" s="566"/>
      <c r="F47" s="567"/>
    </row>
    <row r="48" spans="1:6" ht="33.75" customHeight="1" thickBot="1" x14ac:dyDescent="0.25">
      <c r="A48" s="568" t="s">
        <v>125</v>
      </c>
      <c r="B48" s="569"/>
      <c r="C48" s="570"/>
      <c r="D48" s="571" t="s">
        <v>126</v>
      </c>
      <c r="E48" s="572"/>
      <c r="F48" s="573"/>
    </row>
    <row r="49" spans="1:6" ht="32.25" customHeight="1" thickBot="1" x14ac:dyDescent="0.25">
      <c r="A49" s="116" t="s">
        <v>127</v>
      </c>
      <c r="B49" s="117" t="s">
        <v>335</v>
      </c>
      <c r="C49" s="117" t="s">
        <v>346</v>
      </c>
      <c r="D49" s="534" t="s">
        <v>127</v>
      </c>
      <c r="E49" s="117" t="s">
        <v>335</v>
      </c>
      <c r="F49" s="117" t="s">
        <v>346</v>
      </c>
    </row>
    <row r="50" spans="1:6" ht="39" customHeight="1" x14ac:dyDescent="0.2">
      <c r="A50" s="125" t="s">
        <v>58</v>
      </c>
      <c r="B50" s="139">
        <v>0</v>
      </c>
      <c r="C50" s="139">
        <v>0</v>
      </c>
      <c r="D50" s="140" t="s">
        <v>135</v>
      </c>
      <c r="E50" s="139">
        <v>7000000</v>
      </c>
      <c r="F50" s="139">
        <v>903810457</v>
      </c>
    </row>
    <row r="51" spans="1:6" ht="24.75" customHeight="1" x14ac:dyDescent="0.2">
      <c r="A51" s="141" t="s">
        <v>72</v>
      </c>
      <c r="B51" s="139">
        <v>0</v>
      </c>
      <c r="C51" s="139">
        <v>0</v>
      </c>
      <c r="D51" s="142" t="s">
        <v>107</v>
      </c>
      <c r="E51" s="139">
        <v>0</v>
      </c>
      <c r="F51" s="139">
        <v>0</v>
      </c>
    </row>
    <row r="52" spans="1:6" ht="24.75" customHeight="1" x14ac:dyDescent="0.2">
      <c r="A52" s="143" t="s">
        <v>136</v>
      </c>
      <c r="B52" s="139">
        <v>0</v>
      </c>
      <c r="C52" s="139">
        <v>0</v>
      </c>
      <c r="D52" s="144" t="s">
        <v>137</v>
      </c>
      <c r="E52" s="139">
        <v>0</v>
      </c>
      <c r="F52" s="139">
        <v>0</v>
      </c>
    </row>
    <row r="53" spans="1:6" ht="24.75" customHeight="1" x14ac:dyDescent="0.2">
      <c r="A53" s="121" t="s">
        <v>83</v>
      </c>
      <c r="B53" s="139">
        <v>0</v>
      </c>
      <c r="C53" s="139">
        <v>903810457</v>
      </c>
      <c r="D53" s="145" t="s">
        <v>138</v>
      </c>
      <c r="E53" s="139">
        <v>0</v>
      </c>
      <c r="F53" s="139">
        <v>0</v>
      </c>
    </row>
    <row r="54" spans="1:6" ht="24.75" customHeight="1" x14ac:dyDescent="0.2">
      <c r="A54" s="146"/>
      <c r="B54" s="139">
        <v>0</v>
      </c>
      <c r="C54" s="139">
        <v>0</v>
      </c>
      <c r="D54" s="123" t="s">
        <v>114</v>
      </c>
      <c r="E54" s="139">
        <v>0</v>
      </c>
      <c r="F54" s="139">
        <v>0</v>
      </c>
    </row>
    <row r="55" spans="1:6" ht="24.75" customHeight="1" x14ac:dyDescent="0.2">
      <c r="A55" s="147"/>
      <c r="B55" s="139">
        <v>0</v>
      </c>
      <c r="C55" s="139">
        <v>0</v>
      </c>
      <c r="D55" s="148"/>
      <c r="E55" s="139">
        <v>0</v>
      </c>
      <c r="F55" s="139">
        <v>0</v>
      </c>
    </row>
    <row r="56" spans="1:6" ht="24.75" customHeight="1" x14ac:dyDescent="0.2">
      <c r="A56" s="141"/>
      <c r="B56" s="139">
        <v>0</v>
      </c>
      <c r="C56" s="139">
        <v>0</v>
      </c>
      <c r="D56" s="149"/>
      <c r="E56" s="139">
        <v>0</v>
      </c>
      <c r="F56" s="139">
        <v>0</v>
      </c>
    </row>
    <row r="57" spans="1:6" ht="24.75" customHeight="1" x14ac:dyDescent="0.2">
      <c r="A57" s="142"/>
      <c r="B57" s="139">
        <v>0</v>
      </c>
      <c r="C57" s="139">
        <v>0</v>
      </c>
      <c r="D57" s="149"/>
      <c r="E57" s="139">
        <v>0</v>
      </c>
      <c r="F57" s="139">
        <v>0</v>
      </c>
    </row>
    <row r="58" spans="1:6" ht="24.75" customHeight="1" thickBot="1" x14ac:dyDescent="0.25">
      <c r="A58" s="150"/>
      <c r="B58" s="139">
        <v>0</v>
      </c>
      <c r="C58" s="139">
        <v>0</v>
      </c>
      <c r="D58" s="145"/>
      <c r="E58" s="139">
        <v>0</v>
      </c>
      <c r="F58" s="139">
        <v>0</v>
      </c>
    </row>
    <row r="59" spans="1:6" ht="26.25" customHeight="1" thickBot="1" x14ac:dyDescent="0.25">
      <c r="A59" s="172" t="s">
        <v>133</v>
      </c>
      <c r="B59" s="173">
        <f>SUM(B50:B58)</f>
        <v>0</v>
      </c>
      <c r="C59" s="173">
        <f>SUM(C50:C58)</f>
        <v>903810457</v>
      </c>
      <c r="D59" s="174" t="s">
        <v>133</v>
      </c>
      <c r="E59" s="173">
        <f>SUM(E50:E58)</f>
        <v>7000000</v>
      </c>
      <c r="F59" s="173">
        <f>SUM(F50:F58)</f>
        <v>903810457</v>
      </c>
    </row>
    <row r="60" spans="1:6" ht="26.25" customHeight="1" x14ac:dyDescent="0.2">
      <c r="A60" s="183"/>
      <c r="B60" s="184"/>
      <c r="C60" s="184"/>
      <c r="D60" s="184"/>
      <c r="E60" s="184"/>
      <c r="F60" s="184"/>
    </row>
    <row r="61" spans="1:6" ht="26.25" customHeight="1" x14ac:dyDescent="0.2">
      <c r="A61" s="183"/>
      <c r="B61" s="184"/>
      <c r="C61" s="184"/>
      <c r="D61" s="184"/>
      <c r="E61" s="184"/>
      <c r="F61" s="184"/>
    </row>
    <row r="62" spans="1:6" ht="69" customHeight="1" thickBot="1" x14ac:dyDescent="0.25">
      <c r="A62" s="566" t="s">
        <v>142</v>
      </c>
      <c r="B62" s="566"/>
      <c r="C62" s="566"/>
      <c r="D62" s="566"/>
      <c r="E62" s="566"/>
      <c r="F62" s="567"/>
    </row>
    <row r="63" spans="1:6" ht="32.25" customHeight="1" thickBot="1" x14ac:dyDescent="0.25">
      <c r="A63" s="568" t="s">
        <v>125</v>
      </c>
      <c r="B63" s="569"/>
      <c r="C63" s="570"/>
      <c r="D63" s="571" t="s">
        <v>126</v>
      </c>
      <c r="E63" s="572"/>
      <c r="F63" s="573"/>
    </row>
    <row r="64" spans="1:6" ht="32.25" customHeight="1" thickBot="1" x14ac:dyDescent="0.25">
      <c r="A64" s="116" t="s">
        <v>127</v>
      </c>
      <c r="B64" s="117" t="s">
        <v>335</v>
      </c>
      <c r="C64" s="117" t="s">
        <v>346</v>
      </c>
      <c r="D64" s="534" t="s">
        <v>127</v>
      </c>
      <c r="E64" s="117" t="s">
        <v>335</v>
      </c>
      <c r="F64" s="117" t="s">
        <v>346</v>
      </c>
    </row>
    <row r="65" spans="1:6" ht="42" customHeight="1" x14ac:dyDescent="0.2">
      <c r="A65" s="125" t="str">
        <f>A34</f>
        <v>Működési célú támogatások államháztartáson belülről</v>
      </c>
      <c r="B65" s="165">
        <v>0</v>
      </c>
      <c r="C65" s="165">
        <v>0</v>
      </c>
      <c r="D65" s="140" t="str">
        <f>D34</f>
        <v>Személyi juttatások</v>
      </c>
      <c r="E65" s="165">
        <v>83420749</v>
      </c>
      <c r="F65" s="165">
        <v>96565310</v>
      </c>
    </row>
    <row r="66" spans="1:6" ht="39.75" customHeight="1" x14ac:dyDescent="0.2">
      <c r="A66" s="125" t="str">
        <f>A35</f>
        <v>Közhatalmi bevételek</v>
      </c>
      <c r="B66" s="166">
        <v>0</v>
      </c>
      <c r="C66" s="166">
        <v>0</v>
      </c>
      <c r="D66" s="140" t="str">
        <f>D35</f>
        <v>Munkaadókat terhelő járulékokés szociáli hozzájárulási adó</v>
      </c>
      <c r="E66" s="166">
        <v>18788544</v>
      </c>
      <c r="F66" s="166">
        <v>19288138</v>
      </c>
    </row>
    <row r="67" spans="1:6" ht="39.75" customHeight="1" x14ac:dyDescent="0.2">
      <c r="A67" s="125" t="str">
        <f>A36</f>
        <v>Működési bevételek (felhalmozási áfa és ért te, imm j áfa nélkül)</v>
      </c>
      <c r="B67" s="166">
        <v>6350000</v>
      </c>
      <c r="C67" s="166">
        <v>8000000</v>
      </c>
      <c r="D67" s="140" t="str">
        <f>D36</f>
        <v>Dologi kiadások</v>
      </c>
      <c r="E67" s="166">
        <v>24491000</v>
      </c>
      <c r="F67" s="166">
        <v>24700000</v>
      </c>
    </row>
    <row r="68" spans="1:6" ht="33" customHeight="1" x14ac:dyDescent="0.2">
      <c r="A68" s="125" t="str">
        <f t="shared" ref="A68:A74" si="11">A37</f>
        <v>Működési célra átvett pénzeszközök</v>
      </c>
      <c r="B68" s="166">
        <v>0</v>
      </c>
      <c r="C68" s="166">
        <v>0</v>
      </c>
      <c r="D68" s="140" t="str">
        <f t="shared" ref="D68:D74" si="12">D37</f>
        <v>Ellátottak pénzbeni juttatása</v>
      </c>
      <c r="E68" s="166">
        <v>0</v>
      </c>
      <c r="F68" s="166">
        <v>0</v>
      </c>
    </row>
    <row r="69" spans="1:6" ht="24.75" customHeight="1" x14ac:dyDescent="0.2">
      <c r="A69" s="125" t="str">
        <f t="shared" si="11"/>
        <v>Finanszírozási bevételek</v>
      </c>
      <c r="B69" s="166">
        <v>120350293</v>
      </c>
      <c r="C69" s="166">
        <v>132553448</v>
      </c>
      <c r="D69" s="140" t="str">
        <f t="shared" si="12"/>
        <v>Egyéb működési kiadások</v>
      </c>
      <c r="E69" s="166">
        <v>0</v>
      </c>
      <c r="F69" s="166">
        <v>0</v>
      </c>
    </row>
    <row r="70" spans="1:6" ht="24.75" customHeight="1" x14ac:dyDescent="0.2">
      <c r="A70" s="125">
        <f t="shared" si="11"/>
        <v>0</v>
      </c>
      <c r="B70" s="166">
        <v>0</v>
      </c>
      <c r="C70" s="166">
        <v>0</v>
      </c>
      <c r="D70" s="140" t="str">
        <f t="shared" si="12"/>
        <v>Finanszírozási kiadások</v>
      </c>
      <c r="E70" s="166">
        <v>0</v>
      </c>
      <c r="F70" s="166">
        <v>0</v>
      </c>
    </row>
    <row r="71" spans="1:6" ht="20.25" customHeight="1" x14ac:dyDescent="0.2">
      <c r="A71" s="125">
        <f t="shared" si="11"/>
        <v>0</v>
      </c>
      <c r="B71" s="166">
        <v>0</v>
      </c>
      <c r="C71" s="166">
        <v>0</v>
      </c>
      <c r="D71" s="140">
        <f t="shared" si="12"/>
        <v>0</v>
      </c>
      <c r="E71" s="166">
        <v>0</v>
      </c>
      <c r="F71" s="166">
        <v>0</v>
      </c>
    </row>
    <row r="72" spans="1:6" ht="20.25" customHeight="1" x14ac:dyDescent="0.2">
      <c r="A72" s="125">
        <f t="shared" si="11"/>
        <v>0</v>
      </c>
      <c r="B72" s="166">
        <v>0</v>
      </c>
      <c r="C72" s="166">
        <v>0</v>
      </c>
      <c r="D72" s="140">
        <f t="shared" si="12"/>
        <v>0</v>
      </c>
      <c r="E72" s="166">
        <v>0</v>
      </c>
      <c r="F72" s="166">
        <v>0</v>
      </c>
    </row>
    <row r="73" spans="1:6" ht="20.25" customHeight="1" x14ac:dyDescent="0.2">
      <c r="A73" s="125">
        <f t="shared" si="11"/>
        <v>0</v>
      </c>
      <c r="B73" s="166">
        <v>0</v>
      </c>
      <c r="C73" s="166">
        <v>0</v>
      </c>
      <c r="D73" s="140">
        <f t="shared" si="12"/>
        <v>0</v>
      </c>
      <c r="E73" s="166">
        <v>0</v>
      </c>
      <c r="F73" s="166">
        <v>0</v>
      </c>
    </row>
    <row r="74" spans="1:6" ht="20.25" customHeight="1" x14ac:dyDescent="0.2">
      <c r="A74" s="125">
        <f t="shared" si="11"/>
        <v>0</v>
      </c>
      <c r="B74" s="166">
        <v>0</v>
      </c>
      <c r="C74" s="166">
        <v>0</v>
      </c>
      <c r="D74" s="140">
        <f t="shared" si="12"/>
        <v>0</v>
      </c>
      <c r="E74" s="166">
        <v>0</v>
      </c>
      <c r="F74" s="166">
        <v>0</v>
      </c>
    </row>
    <row r="75" spans="1:6" ht="20.25" customHeight="1" x14ac:dyDescent="0.2">
      <c r="A75" s="125">
        <f>A44</f>
        <v>0</v>
      </c>
      <c r="B75" s="189">
        <v>0</v>
      </c>
      <c r="C75" s="189">
        <v>0</v>
      </c>
      <c r="D75" s="190">
        <f>D44</f>
        <v>0</v>
      </c>
      <c r="E75" s="191">
        <v>0</v>
      </c>
      <c r="F75" s="191">
        <v>0</v>
      </c>
    </row>
    <row r="76" spans="1:6" ht="20.25" customHeight="1" thickBot="1" x14ac:dyDescent="0.25">
      <c r="A76" s="167">
        <f>A44</f>
        <v>0</v>
      </c>
      <c r="B76" s="192">
        <v>0</v>
      </c>
      <c r="C76" s="192">
        <v>0</v>
      </c>
      <c r="D76" s="193">
        <f>D44</f>
        <v>0</v>
      </c>
      <c r="E76" s="194">
        <v>0</v>
      </c>
      <c r="F76" s="194">
        <v>0</v>
      </c>
    </row>
    <row r="77" spans="1:6" ht="29.25" customHeight="1" thickBot="1" x14ac:dyDescent="0.25">
      <c r="A77" s="133" t="s">
        <v>133</v>
      </c>
      <c r="B77" s="152">
        <f>SUM(B65:B76)</f>
        <v>126700293</v>
      </c>
      <c r="C77" s="152">
        <f>SUM(C65:C75)</f>
        <v>140553448</v>
      </c>
      <c r="D77" s="164" t="s">
        <v>133</v>
      </c>
      <c r="E77" s="152">
        <f>SUM(E65:E76)</f>
        <v>126700293</v>
      </c>
      <c r="F77" s="152">
        <f>SUM(F65:F76)</f>
        <v>140553448</v>
      </c>
    </row>
    <row r="78" spans="1:6" ht="69" customHeight="1" x14ac:dyDescent="0.2">
      <c r="A78" s="185"/>
      <c r="B78" s="187"/>
      <c r="C78" s="187"/>
      <c r="D78" s="188"/>
      <c r="E78" s="186"/>
      <c r="F78" s="187"/>
    </row>
    <row r="79" spans="1:6" ht="36" customHeight="1" thickBot="1" x14ac:dyDescent="0.25">
      <c r="A79" s="566" t="s">
        <v>143</v>
      </c>
      <c r="B79" s="566"/>
      <c r="C79" s="566"/>
      <c r="D79" s="566"/>
      <c r="E79" s="566"/>
      <c r="F79" s="567"/>
    </row>
    <row r="80" spans="1:6" ht="36" customHeight="1" thickBot="1" x14ac:dyDescent="0.25">
      <c r="A80" s="568" t="s">
        <v>125</v>
      </c>
      <c r="B80" s="569"/>
      <c r="C80" s="570"/>
      <c r="D80" s="571" t="s">
        <v>126</v>
      </c>
      <c r="E80" s="572"/>
      <c r="F80" s="573"/>
    </row>
    <row r="81" spans="1:6" ht="36.75" customHeight="1" thickBot="1" x14ac:dyDescent="0.25">
      <c r="A81" s="116" t="s">
        <v>127</v>
      </c>
      <c r="B81" s="117" t="s">
        <v>335</v>
      </c>
      <c r="C81" s="117" t="s">
        <v>346</v>
      </c>
      <c r="D81" s="118" t="s">
        <v>127</v>
      </c>
      <c r="E81" s="117" t="s">
        <v>335</v>
      </c>
      <c r="F81" s="117" t="s">
        <v>346</v>
      </c>
    </row>
    <row r="82" spans="1:6" ht="24.75" customHeight="1" x14ac:dyDescent="0.2">
      <c r="A82" s="125" t="str">
        <f t="shared" ref="A82:A89" si="13">A50</f>
        <v>Felhalmozási célú támogatások államháztartáson belülről</v>
      </c>
      <c r="B82" s="165">
        <v>0</v>
      </c>
      <c r="C82" s="165">
        <v>0</v>
      </c>
      <c r="D82" s="140" t="str">
        <f t="shared" ref="D82:D90" si="14">D50</f>
        <v>Beruházások</v>
      </c>
      <c r="E82" s="165">
        <v>0</v>
      </c>
      <c r="F82" s="165">
        <v>0</v>
      </c>
    </row>
    <row r="83" spans="1:6" ht="24.75" customHeight="1" x14ac:dyDescent="0.2">
      <c r="A83" s="125" t="str">
        <f t="shared" si="13"/>
        <v>Felhalmozási bevételek</v>
      </c>
      <c r="B83" s="166">
        <v>0</v>
      </c>
      <c r="C83" s="166">
        <v>0</v>
      </c>
      <c r="D83" s="140" t="str">
        <f t="shared" si="14"/>
        <v>Felújítások</v>
      </c>
      <c r="E83" s="166">
        <v>0</v>
      </c>
      <c r="F83" s="166">
        <v>0</v>
      </c>
    </row>
    <row r="84" spans="1:6" ht="24.75" customHeight="1" x14ac:dyDescent="0.2">
      <c r="A84" s="125" t="str">
        <f t="shared" si="13"/>
        <v>Felhalmozási célra átvett pénzeszközök</v>
      </c>
      <c r="B84" s="166">
        <v>0</v>
      </c>
      <c r="C84" s="166">
        <v>0</v>
      </c>
      <c r="D84" s="140" t="str">
        <f t="shared" si="14"/>
        <v>Egyéb felhalmozási kiadások</v>
      </c>
      <c r="E84" s="166">
        <v>0</v>
      </c>
      <c r="F84" s="166">
        <v>0</v>
      </c>
    </row>
    <row r="85" spans="1:6" ht="24.75" customHeight="1" x14ac:dyDescent="0.2">
      <c r="A85" s="125" t="str">
        <f t="shared" si="13"/>
        <v>Finanszírozási bevételek</v>
      </c>
      <c r="B85" s="166">
        <v>0</v>
      </c>
      <c r="C85" s="166">
        <v>0</v>
      </c>
      <c r="D85" s="140" t="str">
        <f t="shared" si="14"/>
        <v>Felhalm áfa és ért te, imm j áfa befizetés</v>
      </c>
      <c r="E85" s="166">
        <v>0</v>
      </c>
      <c r="F85" s="166">
        <v>0</v>
      </c>
    </row>
    <row r="86" spans="1:6" ht="24.75" customHeight="1" x14ac:dyDescent="0.2">
      <c r="A86" s="125">
        <f t="shared" si="13"/>
        <v>0</v>
      </c>
      <c r="B86" s="166">
        <v>0</v>
      </c>
      <c r="C86" s="166">
        <v>0</v>
      </c>
      <c r="D86" s="140" t="str">
        <f t="shared" si="14"/>
        <v>Finanszírozási kiadások</v>
      </c>
      <c r="E86" s="166">
        <v>0</v>
      </c>
      <c r="F86" s="166">
        <v>0</v>
      </c>
    </row>
    <row r="87" spans="1:6" ht="24.75" customHeight="1" x14ac:dyDescent="0.2">
      <c r="A87" s="125">
        <f t="shared" si="13"/>
        <v>0</v>
      </c>
      <c r="B87" s="166">
        <v>0</v>
      </c>
      <c r="C87" s="166">
        <v>0</v>
      </c>
      <c r="D87" s="140">
        <f t="shared" si="14"/>
        <v>0</v>
      </c>
      <c r="E87" s="166">
        <v>0</v>
      </c>
      <c r="F87" s="166">
        <v>0</v>
      </c>
    </row>
    <row r="88" spans="1:6" ht="24.75" customHeight="1" x14ac:dyDescent="0.2">
      <c r="A88" s="125">
        <f t="shared" si="13"/>
        <v>0</v>
      </c>
      <c r="B88" s="166">
        <v>0</v>
      </c>
      <c r="C88" s="166">
        <v>0</v>
      </c>
      <c r="D88" s="140">
        <f t="shared" si="14"/>
        <v>0</v>
      </c>
      <c r="E88" s="166">
        <v>0</v>
      </c>
      <c r="F88" s="166">
        <v>0</v>
      </c>
    </row>
    <row r="89" spans="1:6" ht="24.75" customHeight="1" x14ac:dyDescent="0.2">
      <c r="A89" s="125">
        <f t="shared" si="13"/>
        <v>0</v>
      </c>
      <c r="B89" s="166">
        <v>0</v>
      </c>
      <c r="C89" s="166">
        <v>0</v>
      </c>
      <c r="D89" s="140">
        <f t="shared" si="14"/>
        <v>0</v>
      </c>
      <c r="E89" s="166">
        <v>0</v>
      </c>
      <c r="F89" s="166">
        <v>0</v>
      </c>
    </row>
    <row r="90" spans="1:6" ht="23.25" customHeight="1" x14ac:dyDescent="0.2">
      <c r="A90" s="168"/>
      <c r="B90" s="169">
        <v>0</v>
      </c>
      <c r="C90" s="169">
        <v>0</v>
      </c>
      <c r="D90" s="140">
        <f t="shared" si="14"/>
        <v>0</v>
      </c>
      <c r="E90" s="169">
        <v>0</v>
      </c>
      <c r="F90" s="169">
        <v>0</v>
      </c>
    </row>
    <row r="91" spans="1:6" ht="21.75" customHeight="1" thickBot="1" x14ac:dyDescent="0.25">
      <c r="A91" s="170"/>
      <c r="B91" s="139">
        <v>0</v>
      </c>
      <c r="C91" s="139">
        <v>0</v>
      </c>
      <c r="D91" s="171"/>
      <c r="E91" s="139">
        <v>0</v>
      </c>
      <c r="F91" s="139">
        <v>0</v>
      </c>
    </row>
    <row r="92" spans="1:6" ht="26.25" customHeight="1" thickBot="1" x14ac:dyDescent="0.25">
      <c r="A92" s="172" t="s">
        <v>133</v>
      </c>
      <c r="B92" s="173">
        <f>SUM(B82:B91)</f>
        <v>0</v>
      </c>
      <c r="C92" s="173">
        <f>SUM(C82:C91)</f>
        <v>0</v>
      </c>
      <c r="D92" s="174" t="s">
        <v>133</v>
      </c>
      <c r="E92" s="173">
        <f>SUM(E82:E90)</f>
        <v>0</v>
      </c>
      <c r="F92" s="173">
        <f>SUM(F82:F90)</f>
        <v>0</v>
      </c>
    </row>
    <row r="93" spans="1:6" s="195" customFormat="1" ht="27.75" customHeight="1" x14ac:dyDescent="0.2">
      <c r="A93" s="155"/>
      <c r="B93" s="156"/>
      <c r="C93" s="156"/>
      <c r="D93" s="157"/>
      <c r="E93" s="156"/>
      <c r="F93" s="156"/>
    </row>
    <row r="94" spans="1:6" s="195" customFormat="1" ht="22.5" customHeight="1" x14ac:dyDescent="0.2">
      <c r="A94" s="155"/>
      <c r="B94" s="156"/>
      <c r="C94" s="156"/>
      <c r="D94" s="157"/>
      <c r="E94" s="156"/>
      <c r="F94" s="156"/>
    </row>
    <row r="95" spans="1:6" ht="47.25" customHeight="1" thickBot="1" x14ac:dyDescent="0.25">
      <c r="A95" s="566" t="s">
        <v>144</v>
      </c>
      <c r="B95" s="566"/>
      <c r="C95" s="566"/>
      <c r="D95" s="566"/>
      <c r="E95" s="566"/>
      <c r="F95" s="567"/>
    </row>
    <row r="96" spans="1:6" ht="41.25" customHeight="1" thickBot="1" x14ac:dyDescent="0.25">
      <c r="A96" s="568" t="s">
        <v>125</v>
      </c>
      <c r="B96" s="569"/>
      <c r="C96" s="570"/>
      <c r="D96" s="571" t="s">
        <v>126</v>
      </c>
      <c r="E96" s="572"/>
      <c r="F96" s="573"/>
    </row>
    <row r="97" spans="1:6" ht="41.25" customHeight="1" thickBot="1" x14ac:dyDescent="0.25">
      <c r="A97" s="116" t="s">
        <v>127</v>
      </c>
      <c r="B97" s="117" t="s">
        <v>335</v>
      </c>
      <c r="C97" s="117" t="s">
        <v>346</v>
      </c>
      <c r="D97" s="534" t="s">
        <v>127</v>
      </c>
      <c r="E97" s="117" t="s">
        <v>335</v>
      </c>
      <c r="F97" s="117" t="s">
        <v>346</v>
      </c>
    </row>
    <row r="98" spans="1:6" ht="41.25" customHeight="1" x14ac:dyDescent="0.2">
      <c r="A98" s="125" t="str">
        <f>A34</f>
        <v>Működési célú támogatások államháztartáson belülről</v>
      </c>
      <c r="B98" s="165">
        <v>0</v>
      </c>
      <c r="C98" s="165">
        <v>43057734</v>
      </c>
      <c r="D98" s="175" t="str">
        <f>D34</f>
        <v>Személyi juttatások</v>
      </c>
      <c r="E98" s="176">
        <v>80937609</v>
      </c>
      <c r="F98" s="176">
        <v>155029828</v>
      </c>
    </row>
    <row r="99" spans="1:6" ht="39" customHeight="1" x14ac:dyDescent="0.2">
      <c r="A99" s="125" t="str">
        <f>A35</f>
        <v>Közhatalmi bevételek</v>
      </c>
      <c r="B99" s="166">
        <v>0</v>
      </c>
      <c r="C99" s="166">
        <v>0</v>
      </c>
      <c r="D99" s="177" t="str">
        <f>D35</f>
        <v>Munkaadókat terhelő járulékokés szociáli hozzájárulási adó</v>
      </c>
      <c r="E99" s="178">
        <v>19337707</v>
      </c>
      <c r="F99" s="178">
        <v>26441734</v>
      </c>
    </row>
    <row r="100" spans="1:6" ht="39" customHeight="1" x14ac:dyDescent="0.2">
      <c r="A100" s="125" t="str">
        <f>A36</f>
        <v>Működési bevételek (felhalmozási áfa és ért te, imm j áfa nélkül)</v>
      </c>
      <c r="B100" s="166">
        <v>90918820</v>
      </c>
      <c r="C100" s="166">
        <v>91639000</v>
      </c>
      <c r="D100" s="177" t="str">
        <f>D36</f>
        <v>Dologi kiadások</v>
      </c>
      <c r="E100" s="178">
        <v>109436500</v>
      </c>
      <c r="F100" s="178">
        <v>103225172</v>
      </c>
    </row>
    <row r="101" spans="1:6" ht="26.25" customHeight="1" x14ac:dyDescent="0.2">
      <c r="A101" s="125" t="str">
        <f t="shared" ref="A101:A107" si="15">A37</f>
        <v>Működési célra átvett pénzeszközök</v>
      </c>
      <c r="B101" s="166">
        <v>0</v>
      </c>
      <c r="C101" s="166">
        <v>0</v>
      </c>
      <c r="D101" s="177" t="str">
        <f t="shared" ref="D101:D107" si="16">D37</f>
        <v>Ellátottak pénzbeni juttatása</v>
      </c>
      <c r="E101" s="178">
        <v>0</v>
      </c>
      <c r="F101" s="178">
        <v>0</v>
      </c>
    </row>
    <row r="102" spans="1:6" ht="24" customHeight="1" x14ac:dyDescent="0.2">
      <c r="A102" s="125" t="str">
        <f t="shared" si="15"/>
        <v>Finanszírozási bevételek</v>
      </c>
      <c r="B102" s="166">
        <v>124176620</v>
      </c>
      <c r="C102" s="166">
        <v>150000000</v>
      </c>
      <c r="D102" s="177" t="str">
        <f t="shared" si="16"/>
        <v>Egyéb működési kiadások</v>
      </c>
      <c r="E102" s="178">
        <v>5383624</v>
      </c>
      <c r="F102" s="178">
        <v>0</v>
      </c>
    </row>
    <row r="103" spans="1:6" ht="24" customHeight="1" x14ac:dyDescent="0.2">
      <c r="A103" s="125">
        <f t="shared" si="15"/>
        <v>0</v>
      </c>
      <c r="B103" s="166">
        <v>0</v>
      </c>
      <c r="C103" s="166">
        <v>0</v>
      </c>
      <c r="D103" s="177" t="str">
        <f t="shared" si="16"/>
        <v>Finanszírozási kiadások</v>
      </c>
      <c r="E103" s="178">
        <v>0</v>
      </c>
      <c r="F103" s="178">
        <v>0</v>
      </c>
    </row>
    <row r="104" spans="1:6" ht="24" customHeight="1" x14ac:dyDescent="0.2">
      <c r="A104" s="125">
        <f t="shared" si="15"/>
        <v>0</v>
      </c>
      <c r="B104" s="166">
        <v>0</v>
      </c>
      <c r="C104" s="166">
        <v>0</v>
      </c>
      <c r="D104" s="177">
        <f t="shared" si="16"/>
        <v>0</v>
      </c>
      <c r="E104" s="178">
        <v>0</v>
      </c>
      <c r="F104" s="178">
        <v>0</v>
      </c>
    </row>
    <row r="105" spans="1:6" ht="24" customHeight="1" x14ac:dyDescent="0.2">
      <c r="A105" s="125">
        <f t="shared" si="15"/>
        <v>0</v>
      </c>
      <c r="B105" s="166">
        <v>0</v>
      </c>
      <c r="C105" s="166">
        <v>0</v>
      </c>
      <c r="D105" s="177">
        <f t="shared" si="16"/>
        <v>0</v>
      </c>
      <c r="E105" s="178">
        <v>0</v>
      </c>
      <c r="F105" s="178">
        <v>0</v>
      </c>
    </row>
    <row r="106" spans="1:6" ht="24" customHeight="1" x14ac:dyDescent="0.2">
      <c r="A106" s="125">
        <f t="shared" si="15"/>
        <v>0</v>
      </c>
      <c r="B106" s="166">
        <v>0</v>
      </c>
      <c r="C106" s="166">
        <v>0</v>
      </c>
      <c r="D106" s="177">
        <f t="shared" si="16"/>
        <v>0</v>
      </c>
      <c r="E106" s="178">
        <v>0</v>
      </c>
      <c r="F106" s="178">
        <v>0</v>
      </c>
    </row>
    <row r="107" spans="1:6" ht="24" customHeight="1" x14ac:dyDescent="0.2">
      <c r="A107" s="125">
        <f t="shared" si="15"/>
        <v>0</v>
      </c>
      <c r="B107" s="166">
        <v>0</v>
      </c>
      <c r="C107" s="166">
        <v>0</v>
      </c>
      <c r="D107" s="177">
        <f t="shared" si="16"/>
        <v>0</v>
      </c>
      <c r="E107" s="178">
        <v>0</v>
      </c>
      <c r="F107" s="178">
        <v>0</v>
      </c>
    </row>
    <row r="108" spans="1:6" ht="24" customHeight="1" thickBot="1" x14ac:dyDescent="0.25">
      <c r="A108" s="125">
        <f>A44</f>
        <v>0</v>
      </c>
      <c r="B108" s="151">
        <v>0</v>
      </c>
      <c r="C108" s="151">
        <v>0</v>
      </c>
      <c r="D108" s="177">
        <f>D44</f>
        <v>0</v>
      </c>
      <c r="E108" s="179">
        <v>0</v>
      </c>
      <c r="F108" s="179">
        <v>0</v>
      </c>
    </row>
    <row r="109" spans="1:6" ht="24" customHeight="1" thickBot="1" x14ac:dyDescent="0.25">
      <c r="A109" s="162" t="s">
        <v>133</v>
      </c>
      <c r="B109" s="163">
        <f>SUM(B98:B108)</f>
        <v>215095440</v>
      </c>
      <c r="C109" s="163">
        <f>SUM(C98:C108)</f>
        <v>284696734</v>
      </c>
      <c r="D109" s="163" t="s">
        <v>133</v>
      </c>
      <c r="E109" s="196">
        <f>SUM(E98:E108)</f>
        <v>215095440</v>
      </c>
      <c r="F109" s="196">
        <f>SUM(F98:F108)</f>
        <v>284696734</v>
      </c>
    </row>
    <row r="110" spans="1:6" s="197" customFormat="1" ht="29.25" customHeight="1" x14ac:dyDescent="0.2">
      <c r="A110" s="136"/>
      <c r="B110" s="137"/>
      <c r="C110" s="137"/>
      <c r="D110" s="138"/>
      <c r="E110" s="137"/>
      <c r="F110" s="137"/>
    </row>
    <row r="111" spans="1:6" ht="36.75" customHeight="1" thickBot="1" x14ac:dyDescent="0.25">
      <c r="A111" s="566" t="s">
        <v>145</v>
      </c>
      <c r="B111" s="566"/>
      <c r="C111" s="566"/>
      <c r="D111" s="574"/>
      <c r="E111" s="574"/>
      <c r="F111" s="115"/>
    </row>
    <row r="112" spans="1:6" ht="27" customHeight="1" thickBot="1" x14ac:dyDescent="0.25">
      <c r="A112" s="568" t="s">
        <v>125</v>
      </c>
      <c r="B112" s="569"/>
      <c r="C112" s="570"/>
      <c r="D112" s="571" t="s">
        <v>126</v>
      </c>
      <c r="E112" s="572"/>
      <c r="F112" s="573"/>
    </row>
    <row r="113" spans="1:6" ht="48.75" customHeight="1" thickBot="1" x14ac:dyDescent="0.25">
      <c r="A113" s="116" t="s">
        <v>127</v>
      </c>
      <c r="B113" s="117" t="s">
        <v>335</v>
      </c>
      <c r="C113" s="117" t="s">
        <v>346</v>
      </c>
      <c r="D113" s="534" t="s">
        <v>127</v>
      </c>
      <c r="E113" s="117" t="s">
        <v>335</v>
      </c>
      <c r="F113" s="117" t="s">
        <v>346</v>
      </c>
    </row>
    <row r="114" spans="1:6" ht="24.75" customHeight="1" x14ac:dyDescent="0.2">
      <c r="A114" s="125" t="str">
        <f t="shared" ref="A114:A122" si="17">A50</f>
        <v>Felhalmozási célú támogatások államháztartáson belülről</v>
      </c>
      <c r="B114" s="180">
        <v>0</v>
      </c>
      <c r="C114" s="180">
        <v>0</v>
      </c>
      <c r="D114" s="175" t="str">
        <f t="shared" ref="D114:D122" si="18">D50</f>
        <v>Beruházások</v>
      </c>
      <c r="E114" s="176">
        <v>9623000</v>
      </c>
      <c r="F114" s="176">
        <v>0</v>
      </c>
    </row>
    <row r="115" spans="1:6" ht="24.75" customHeight="1" x14ac:dyDescent="0.2">
      <c r="A115" s="125" t="str">
        <f t="shared" si="17"/>
        <v>Felhalmozási bevételek</v>
      </c>
      <c r="B115" s="166">
        <v>0</v>
      </c>
      <c r="C115" s="166">
        <v>0</v>
      </c>
      <c r="D115" s="177" t="str">
        <f t="shared" si="18"/>
        <v>Felújítások</v>
      </c>
      <c r="E115" s="178">
        <v>0</v>
      </c>
      <c r="F115" s="178">
        <v>0</v>
      </c>
    </row>
    <row r="116" spans="1:6" ht="24.75" customHeight="1" x14ac:dyDescent="0.2">
      <c r="A116" s="125" t="str">
        <f t="shared" si="17"/>
        <v>Felhalmozási célra átvett pénzeszközök</v>
      </c>
      <c r="B116" s="166">
        <v>0</v>
      </c>
      <c r="C116" s="166">
        <v>0</v>
      </c>
      <c r="D116" s="177" t="str">
        <f t="shared" si="18"/>
        <v>Egyéb felhalmozási kiadások</v>
      </c>
      <c r="E116" s="178">
        <v>0</v>
      </c>
      <c r="F116" s="178">
        <v>0</v>
      </c>
    </row>
    <row r="117" spans="1:6" ht="24.75" customHeight="1" x14ac:dyDescent="0.2">
      <c r="A117" s="125" t="str">
        <f t="shared" si="17"/>
        <v>Finanszírozási bevételek</v>
      </c>
      <c r="B117" s="166">
        <v>0</v>
      </c>
      <c r="C117" s="166">
        <v>0</v>
      </c>
      <c r="D117" s="177" t="str">
        <f t="shared" si="18"/>
        <v>Felhalm áfa és ért te, imm j áfa befizetés</v>
      </c>
      <c r="E117" s="178">
        <v>0</v>
      </c>
      <c r="F117" s="178">
        <v>0</v>
      </c>
    </row>
    <row r="118" spans="1:6" ht="24.75" customHeight="1" x14ac:dyDescent="0.2">
      <c r="A118" s="125">
        <f t="shared" si="17"/>
        <v>0</v>
      </c>
      <c r="B118" s="166">
        <v>0</v>
      </c>
      <c r="C118" s="166">
        <v>0</v>
      </c>
      <c r="D118" s="177" t="str">
        <f t="shared" si="18"/>
        <v>Finanszírozási kiadások</v>
      </c>
      <c r="E118" s="178">
        <v>0</v>
      </c>
      <c r="F118" s="178">
        <v>0</v>
      </c>
    </row>
    <row r="119" spans="1:6" ht="24.75" customHeight="1" x14ac:dyDescent="0.2">
      <c r="A119" s="125">
        <f t="shared" si="17"/>
        <v>0</v>
      </c>
      <c r="B119" s="166">
        <v>0</v>
      </c>
      <c r="C119" s="166">
        <v>0</v>
      </c>
      <c r="D119" s="177">
        <f t="shared" si="18"/>
        <v>0</v>
      </c>
      <c r="E119" s="178">
        <v>0</v>
      </c>
      <c r="F119" s="178">
        <v>0</v>
      </c>
    </row>
    <row r="120" spans="1:6" ht="24.75" customHeight="1" x14ac:dyDescent="0.2">
      <c r="A120" s="125">
        <f t="shared" si="17"/>
        <v>0</v>
      </c>
      <c r="B120" s="166">
        <v>0</v>
      </c>
      <c r="C120" s="166">
        <v>0</v>
      </c>
      <c r="D120" s="177">
        <f t="shared" si="18"/>
        <v>0</v>
      </c>
      <c r="E120" s="178">
        <v>0</v>
      </c>
      <c r="F120" s="178">
        <v>0</v>
      </c>
    </row>
    <row r="121" spans="1:6" ht="24.75" customHeight="1" x14ac:dyDescent="0.2">
      <c r="A121" s="125">
        <f t="shared" si="17"/>
        <v>0</v>
      </c>
      <c r="B121" s="166">
        <v>0</v>
      </c>
      <c r="C121" s="166">
        <v>0</v>
      </c>
      <c r="D121" s="177">
        <f t="shared" si="18"/>
        <v>0</v>
      </c>
      <c r="E121" s="181">
        <v>0</v>
      </c>
      <c r="F121" s="181">
        <v>0</v>
      </c>
    </row>
    <row r="122" spans="1:6" ht="24.75" customHeight="1" thickBot="1" x14ac:dyDescent="0.25">
      <c r="A122" s="125">
        <f t="shared" si="17"/>
        <v>0</v>
      </c>
      <c r="B122" s="166">
        <v>0</v>
      </c>
      <c r="C122" s="166">
        <v>0</v>
      </c>
      <c r="D122" s="177">
        <f t="shared" si="18"/>
        <v>0</v>
      </c>
      <c r="E122" s="178">
        <v>0</v>
      </c>
      <c r="F122" s="178">
        <v>0</v>
      </c>
    </row>
    <row r="123" spans="1:6" ht="24.75" customHeight="1" thickBot="1" x14ac:dyDescent="0.25">
      <c r="A123" s="172" t="s">
        <v>133</v>
      </c>
      <c r="B123" s="173">
        <f>SUM(B114:B122)</f>
        <v>0</v>
      </c>
      <c r="C123" s="173">
        <f>SUM(C114:C122)</f>
        <v>0</v>
      </c>
      <c r="D123" s="173" t="s">
        <v>133</v>
      </c>
      <c r="E123" s="182">
        <f>SUM(E114:E122)</f>
        <v>9623000</v>
      </c>
      <c r="F123" s="182">
        <f>SUM(F114:F122)</f>
        <v>0</v>
      </c>
    </row>
    <row r="125" spans="1:6" ht="51" customHeight="1" thickBot="1" x14ac:dyDescent="0.25">
      <c r="A125" s="566" t="s">
        <v>146</v>
      </c>
      <c r="B125" s="566"/>
      <c r="C125" s="566"/>
      <c r="D125" s="566"/>
      <c r="E125" s="566"/>
      <c r="F125" s="567"/>
    </row>
    <row r="126" spans="1:6" ht="30" customHeight="1" thickBot="1" x14ac:dyDescent="0.25">
      <c r="A126" s="568" t="s">
        <v>125</v>
      </c>
      <c r="B126" s="569"/>
      <c r="C126" s="570"/>
      <c r="D126" s="571" t="s">
        <v>126</v>
      </c>
      <c r="E126" s="572"/>
      <c r="F126" s="573"/>
    </row>
    <row r="127" spans="1:6" ht="45" customHeight="1" thickBot="1" x14ac:dyDescent="0.25">
      <c r="A127" s="116" t="s">
        <v>127</v>
      </c>
      <c r="B127" s="117" t="s">
        <v>335</v>
      </c>
      <c r="C127" s="117" t="s">
        <v>346</v>
      </c>
      <c r="D127" s="534" t="s">
        <v>127</v>
      </c>
      <c r="E127" s="117" t="s">
        <v>335</v>
      </c>
      <c r="F127" s="117" t="s">
        <v>346</v>
      </c>
    </row>
    <row r="128" spans="1:6" ht="40.5" customHeight="1" x14ac:dyDescent="0.2">
      <c r="A128" s="125" t="s">
        <v>47</v>
      </c>
      <c r="B128" s="165">
        <v>0</v>
      </c>
      <c r="C128" s="165">
        <v>0</v>
      </c>
      <c r="D128" s="198" t="s">
        <v>90</v>
      </c>
      <c r="E128" s="176">
        <v>100930000</v>
      </c>
      <c r="F128" s="176">
        <v>105920079</v>
      </c>
    </row>
    <row r="129" spans="1:6" ht="40.5" customHeight="1" x14ac:dyDescent="0.2">
      <c r="A129" s="125" t="s">
        <v>60</v>
      </c>
      <c r="B129" s="166">
        <v>0</v>
      </c>
      <c r="C129" s="166">
        <v>0</v>
      </c>
      <c r="D129" s="199" t="s">
        <v>128</v>
      </c>
      <c r="E129" s="178">
        <v>23416700</v>
      </c>
      <c r="F129" s="178">
        <v>21233691</v>
      </c>
    </row>
    <row r="130" spans="1:6" ht="48" customHeight="1" x14ac:dyDescent="0.2">
      <c r="A130" s="125" t="s">
        <v>129</v>
      </c>
      <c r="B130" s="166">
        <v>0</v>
      </c>
      <c r="C130" s="166">
        <v>0</v>
      </c>
      <c r="D130" s="199" t="s">
        <v>94</v>
      </c>
      <c r="E130" s="178">
        <v>11000000</v>
      </c>
      <c r="F130" s="178">
        <v>12333000</v>
      </c>
    </row>
    <row r="131" spans="1:6" ht="31.5" customHeight="1" x14ac:dyDescent="0.2">
      <c r="A131" s="125" t="s">
        <v>130</v>
      </c>
      <c r="B131" s="166">
        <v>0</v>
      </c>
      <c r="C131" s="166">
        <v>0</v>
      </c>
      <c r="D131" s="199" t="s">
        <v>131</v>
      </c>
      <c r="E131" s="178">
        <v>0</v>
      </c>
      <c r="F131" s="178">
        <v>0</v>
      </c>
    </row>
    <row r="132" spans="1:6" ht="36.75" customHeight="1" x14ac:dyDescent="0.2">
      <c r="A132" s="125" t="s">
        <v>83</v>
      </c>
      <c r="B132" s="166">
        <v>135346700</v>
      </c>
      <c r="C132" s="166">
        <v>139486770</v>
      </c>
      <c r="D132" s="199" t="s">
        <v>132</v>
      </c>
      <c r="E132" s="178">
        <v>0</v>
      </c>
      <c r="F132" s="178">
        <v>0</v>
      </c>
    </row>
    <row r="133" spans="1:6" ht="29.25" customHeight="1" x14ac:dyDescent="0.2">
      <c r="A133" s="125"/>
      <c r="B133" s="166">
        <v>0</v>
      </c>
      <c r="C133" s="166">
        <v>0</v>
      </c>
      <c r="D133" s="199" t="s">
        <v>114</v>
      </c>
      <c r="E133" s="178">
        <v>0</v>
      </c>
      <c r="F133" s="178">
        <v>0</v>
      </c>
    </row>
    <row r="134" spans="1:6" ht="21" customHeight="1" x14ac:dyDescent="0.2">
      <c r="A134" s="125"/>
      <c r="B134" s="166"/>
      <c r="C134" s="166"/>
      <c r="D134" s="177"/>
      <c r="E134" s="178"/>
      <c r="F134" s="178"/>
    </row>
    <row r="135" spans="1:6" ht="21" customHeight="1" x14ac:dyDescent="0.2">
      <c r="A135" s="125"/>
      <c r="B135" s="166"/>
      <c r="C135" s="166"/>
      <c r="D135" s="177"/>
      <c r="E135" s="178"/>
      <c r="F135" s="178"/>
    </row>
    <row r="136" spans="1:6" ht="21" customHeight="1" x14ac:dyDescent="0.2">
      <c r="A136" s="125"/>
      <c r="B136" s="166"/>
      <c r="C136" s="166"/>
      <c r="D136" s="177"/>
      <c r="E136" s="178"/>
      <c r="F136" s="178"/>
    </row>
    <row r="137" spans="1:6" ht="21" customHeight="1" x14ac:dyDescent="0.2">
      <c r="A137" s="125"/>
      <c r="B137" s="166"/>
      <c r="C137" s="166"/>
      <c r="D137" s="177"/>
      <c r="E137" s="178"/>
      <c r="F137" s="178"/>
    </row>
    <row r="138" spans="1:6" ht="21" customHeight="1" thickBot="1" x14ac:dyDescent="0.25">
      <c r="A138" s="125">
        <f>A104</f>
        <v>0</v>
      </c>
      <c r="B138" s="151">
        <v>0</v>
      </c>
      <c r="C138" s="151">
        <v>0</v>
      </c>
      <c r="D138" s="177">
        <f>D104</f>
        <v>0</v>
      </c>
      <c r="E138" s="179">
        <v>0</v>
      </c>
      <c r="F138" s="179">
        <v>0</v>
      </c>
    </row>
    <row r="139" spans="1:6" ht="30" customHeight="1" thickBot="1" x14ac:dyDescent="0.25">
      <c r="A139" s="162" t="s">
        <v>133</v>
      </c>
      <c r="B139" s="163">
        <f>SUM(B128:B138)</f>
        <v>135346700</v>
      </c>
      <c r="C139" s="163">
        <f>SUM(C128:C138)</f>
        <v>139486770</v>
      </c>
      <c r="D139" s="163" t="s">
        <v>133</v>
      </c>
      <c r="E139" s="196">
        <f>SUM(E128:E138)</f>
        <v>135346700</v>
      </c>
      <c r="F139" s="196">
        <f>SUM(F128:F138)</f>
        <v>139486770</v>
      </c>
    </row>
    <row r="140" spans="1:6" ht="24" customHeight="1" x14ac:dyDescent="0.2">
      <c r="A140" s="136"/>
      <c r="B140" s="137"/>
      <c r="C140" s="137"/>
      <c r="D140" s="138"/>
      <c r="E140" s="137"/>
      <c r="F140" s="137"/>
    </row>
    <row r="141" spans="1:6" ht="33.75" customHeight="1" thickBot="1" x14ac:dyDescent="0.25">
      <c r="A141" s="566" t="s">
        <v>147</v>
      </c>
      <c r="B141" s="566"/>
      <c r="C141" s="566"/>
      <c r="D141" s="566"/>
      <c r="E141" s="566"/>
      <c r="F141" s="567"/>
    </row>
    <row r="142" spans="1:6" ht="22.5" customHeight="1" thickBot="1" x14ac:dyDescent="0.25">
      <c r="A142" s="568" t="s">
        <v>125</v>
      </c>
      <c r="B142" s="569"/>
      <c r="C142" s="570"/>
      <c r="D142" s="571" t="s">
        <v>126</v>
      </c>
      <c r="E142" s="572"/>
      <c r="F142" s="573"/>
    </row>
    <row r="143" spans="1:6" ht="33" customHeight="1" thickBot="1" x14ac:dyDescent="0.25">
      <c r="A143" s="116" t="s">
        <v>127</v>
      </c>
      <c r="B143" s="117" t="s">
        <v>335</v>
      </c>
      <c r="C143" s="117" t="s">
        <v>346</v>
      </c>
      <c r="D143" s="118" t="s">
        <v>127</v>
      </c>
      <c r="E143" s="117" t="s">
        <v>335</v>
      </c>
      <c r="F143" s="117" t="s">
        <v>346</v>
      </c>
    </row>
    <row r="144" spans="1:6" ht="43.5" customHeight="1" x14ac:dyDescent="0.2">
      <c r="A144" s="125" t="s">
        <v>58</v>
      </c>
      <c r="B144" s="139">
        <v>0</v>
      </c>
      <c r="C144" s="139">
        <v>0</v>
      </c>
      <c r="D144" s="140" t="s">
        <v>135</v>
      </c>
      <c r="E144" s="139">
        <v>0</v>
      </c>
      <c r="F144" s="139">
        <v>0</v>
      </c>
    </row>
    <row r="145" spans="1:6" ht="28.5" customHeight="1" x14ac:dyDescent="0.2">
      <c r="A145" s="141" t="s">
        <v>72</v>
      </c>
      <c r="B145" s="139">
        <v>0</v>
      </c>
      <c r="C145" s="139">
        <v>0</v>
      </c>
      <c r="D145" s="142" t="s">
        <v>107</v>
      </c>
      <c r="E145" s="139">
        <v>0</v>
      </c>
      <c r="F145" s="139">
        <v>0</v>
      </c>
    </row>
    <row r="146" spans="1:6" ht="28.5" customHeight="1" x14ac:dyDescent="0.2">
      <c r="A146" s="143" t="s">
        <v>136</v>
      </c>
      <c r="B146" s="139">
        <v>0</v>
      </c>
      <c r="C146" s="139">
        <v>0</v>
      </c>
      <c r="D146" s="144" t="s">
        <v>137</v>
      </c>
      <c r="E146" s="139">
        <v>0</v>
      </c>
      <c r="F146" s="139">
        <v>0</v>
      </c>
    </row>
    <row r="147" spans="1:6" ht="28.5" customHeight="1" x14ac:dyDescent="0.2">
      <c r="A147" s="121" t="s">
        <v>83</v>
      </c>
      <c r="B147" s="139">
        <v>0</v>
      </c>
      <c r="C147" s="139">
        <v>0</v>
      </c>
      <c r="D147" s="145" t="s">
        <v>138</v>
      </c>
      <c r="E147" s="139">
        <v>0</v>
      </c>
      <c r="F147" s="139">
        <v>0</v>
      </c>
    </row>
    <row r="148" spans="1:6" ht="28.5" customHeight="1" x14ac:dyDescent="0.2">
      <c r="A148" s="146"/>
      <c r="B148" s="139">
        <v>0</v>
      </c>
      <c r="C148" s="139">
        <v>0</v>
      </c>
      <c r="D148" s="123" t="s">
        <v>114</v>
      </c>
      <c r="E148" s="139">
        <v>0</v>
      </c>
      <c r="F148" s="139">
        <v>0</v>
      </c>
    </row>
    <row r="149" spans="1:6" ht="25.5" customHeight="1" x14ac:dyDescent="0.2">
      <c r="A149" s="147"/>
      <c r="B149" s="139">
        <v>0</v>
      </c>
      <c r="C149" s="139">
        <v>0</v>
      </c>
      <c r="D149" s="148"/>
      <c r="E149" s="139">
        <v>0</v>
      </c>
      <c r="F149" s="139">
        <v>0</v>
      </c>
    </row>
    <row r="150" spans="1:6" ht="25.5" customHeight="1" x14ac:dyDescent="0.2">
      <c r="A150" s="141"/>
      <c r="B150" s="139">
        <v>0</v>
      </c>
      <c r="C150" s="139">
        <v>0</v>
      </c>
      <c r="D150" s="149"/>
      <c r="E150" s="139">
        <v>0</v>
      </c>
      <c r="F150" s="139">
        <v>0</v>
      </c>
    </row>
    <row r="151" spans="1:6" ht="25.5" customHeight="1" x14ac:dyDescent="0.2">
      <c r="A151" s="142"/>
      <c r="B151" s="139">
        <v>0</v>
      </c>
      <c r="C151" s="139">
        <v>0</v>
      </c>
      <c r="D151" s="149"/>
      <c r="E151" s="139">
        <v>0</v>
      </c>
      <c r="F151" s="139">
        <v>0</v>
      </c>
    </row>
    <row r="152" spans="1:6" ht="25.5" customHeight="1" thickBot="1" x14ac:dyDescent="0.25">
      <c r="A152" s="150"/>
      <c r="B152" s="139">
        <v>0</v>
      </c>
      <c r="C152" s="139">
        <v>0</v>
      </c>
      <c r="D152" s="145"/>
      <c r="E152" s="139">
        <v>0</v>
      </c>
      <c r="F152" s="139">
        <v>0</v>
      </c>
    </row>
    <row r="153" spans="1:6" ht="25.5" customHeight="1" thickBot="1" x14ac:dyDescent="0.25">
      <c r="A153" s="172" t="s">
        <v>133</v>
      </c>
      <c r="B153" s="173">
        <f>SUM(B144:B152)</f>
        <v>0</v>
      </c>
      <c r="C153" s="173">
        <f>SUM(C144:C152)</f>
        <v>0</v>
      </c>
      <c r="D153" s="174" t="s">
        <v>133</v>
      </c>
      <c r="E153" s="173">
        <f>SUM(E144:E152)</f>
        <v>0</v>
      </c>
      <c r="F153" s="173">
        <f>SUM(F144:F152)</f>
        <v>0</v>
      </c>
    </row>
    <row r="154" spans="1:6" ht="32.25" customHeight="1" x14ac:dyDescent="0.2"/>
    <row r="155" spans="1:6" ht="41.25" customHeight="1" thickBot="1" x14ac:dyDescent="0.25">
      <c r="A155" s="566" t="s">
        <v>148</v>
      </c>
      <c r="B155" s="566"/>
      <c r="C155" s="566"/>
      <c r="D155" s="566"/>
      <c r="E155" s="566"/>
      <c r="F155" s="567"/>
    </row>
    <row r="156" spans="1:6" ht="33.75" customHeight="1" thickBot="1" x14ac:dyDescent="0.25">
      <c r="A156" s="568" t="s">
        <v>125</v>
      </c>
      <c r="B156" s="569"/>
      <c r="C156" s="570"/>
      <c r="D156" s="571" t="s">
        <v>126</v>
      </c>
      <c r="E156" s="572"/>
      <c r="F156" s="573"/>
    </row>
    <row r="157" spans="1:6" ht="42.75" customHeight="1" thickBot="1" x14ac:dyDescent="0.25">
      <c r="A157" s="116" t="s">
        <v>127</v>
      </c>
      <c r="B157" s="117" t="s">
        <v>335</v>
      </c>
      <c r="C157" s="117" t="s">
        <v>346</v>
      </c>
      <c r="D157" s="118" t="s">
        <v>127</v>
      </c>
      <c r="E157" s="117" t="s">
        <v>335</v>
      </c>
      <c r="F157" s="117" t="s">
        <v>346</v>
      </c>
    </row>
    <row r="158" spans="1:6" ht="40.5" customHeight="1" x14ac:dyDescent="0.2">
      <c r="A158" s="125" t="s">
        <v>47</v>
      </c>
      <c r="B158" s="165">
        <v>0</v>
      </c>
      <c r="C158" s="165">
        <v>0</v>
      </c>
      <c r="D158" s="198" t="s">
        <v>90</v>
      </c>
      <c r="E158" s="176">
        <v>15873009</v>
      </c>
      <c r="F158" s="176">
        <v>16284634</v>
      </c>
    </row>
    <row r="159" spans="1:6" ht="42" customHeight="1" x14ac:dyDescent="0.2">
      <c r="A159" s="125" t="s">
        <v>60</v>
      </c>
      <c r="B159" s="166">
        <v>0</v>
      </c>
      <c r="C159" s="166">
        <v>0</v>
      </c>
      <c r="D159" s="199" t="s">
        <v>128</v>
      </c>
      <c r="E159" s="178">
        <v>3494991</v>
      </c>
      <c r="F159" s="178">
        <v>3197691</v>
      </c>
    </row>
    <row r="160" spans="1:6" ht="42.75" customHeight="1" x14ac:dyDescent="0.2">
      <c r="A160" s="125" t="s">
        <v>129</v>
      </c>
      <c r="B160" s="166">
        <v>1312000</v>
      </c>
      <c r="C160" s="166">
        <v>1312000</v>
      </c>
      <c r="D160" s="199" t="s">
        <v>94</v>
      </c>
      <c r="E160" s="178">
        <v>6421000</v>
      </c>
      <c r="F160" s="178">
        <v>7286000</v>
      </c>
    </row>
    <row r="161" spans="1:6" ht="27.75" customHeight="1" x14ac:dyDescent="0.2">
      <c r="A161" s="125" t="s">
        <v>130</v>
      </c>
      <c r="B161" s="166">
        <v>0</v>
      </c>
      <c r="C161" s="166">
        <v>0</v>
      </c>
      <c r="D161" s="199" t="s">
        <v>131</v>
      </c>
      <c r="E161" s="178">
        <v>0</v>
      </c>
      <c r="F161" s="178">
        <v>0</v>
      </c>
    </row>
    <row r="162" spans="1:6" ht="27.75" customHeight="1" x14ac:dyDescent="0.2">
      <c r="A162" s="125" t="s">
        <v>83</v>
      </c>
      <c r="B162" s="166">
        <v>24477000</v>
      </c>
      <c r="C162" s="166">
        <v>24477000</v>
      </c>
      <c r="D162" s="199" t="s">
        <v>132</v>
      </c>
      <c r="E162" s="178">
        <v>0</v>
      </c>
      <c r="F162" s="178">
        <v>0</v>
      </c>
    </row>
    <row r="163" spans="1:6" ht="26.25" customHeight="1" x14ac:dyDescent="0.2">
      <c r="A163" s="125"/>
      <c r="B163" s="166">
        <v>0</v>
      </c>
      <c r="C163" s="166">
        <v>0</v>
      </c>
      <c r="D163" s="199" t="s">
        <v>114</v>
      </c>
      <c r="E163" s="178">
        <v>0</v>
      </c>
      <c r="F163" s="178">
        <v>0</v>
      </c>
    </row>
    <row r="164" spans="1:6" ht="20.25" customHeight="1" x14ac:dyDescent="0.2">
      <c r="A164" s="125"/>
      <c r="B164" s="166">
        <v>0</v>
      </c>
      <c r="C164" s="166">
        <v>0</v>
      </c>
      <c r="D164" s="177"/>
      <c r="E164" s="178">
        <v>0</v>
      </c>
      <c r="F164" s="178">
        <v>0</v>
      </c>
    </row>
    <row r="165" spans="1:6" ht="20.25" customHeight="1" x14ac:dyDescent="0.2">
      <c r="A165" s="125"/>
      <c r="B165" s="166">
        <v>0</v>
      </c>
      <c r="C165" s="166">
        <v>0</v>
      </c>
      <c r="D165" s="177"/>
      <c r="E165" s="178">
        <v>0</v>
      </c>
      <c r="F165" s="178">
        <v>0</v>
      </c>
    </row>
    <row r="166" spans="1:6" ht="20.25" customHeight="1" x14ac:dyDescent="0.2">
      <c r="A166" s="125"/>
      <c r="B166" s="166">
        <v>0</v>
      </c>
      <c r="C166" s="166">
        <v>0</v>
      </c>
      <c r="D166" s="177"/>
      <c r="E166" s="178">
        <v>0</v>
      </c>
      <c r="F166" s="178">
        <v>0</v>
      </c>
    </row>
    <row r="167" spans="1:6" ht="20.25" customHeight="1" x14ac:dyDescent="0.2">
      <c r="A167" s="125"/>
      <c r="B167" s="166">
        <v>0</v>
      </c>
      <c r="C167" s="166">
        <v>0</v>
      </c>
      <c r="D167" s="177"/>
      <c r="E167" s="178">
        <v>0</v>
      </c>
      <c r="F167" s="178">
        <v>0</v>
      </c>
    </row>
    <row r="168" spans="1:6" ht="20.25" customHeight="1" thickBot="1" x14ac:dyDescent="0.25">
      <c r="A168" s="125"/>
      <c r="B168" s="151">
        <v>0</v>
      </c>
      <c r="C168" s="151">
        <v>0</v>
      </c>
      <c r="D168" s="177"/>
      <c r="E168" s="179">
        <v>0</v>
      </c>
      <c r="F168" s="179">
        <v>0</v>
      </c>
    </row>
    <row r="169" spans="1:6" ht="25.5" customHeight="1" thickBot="1" x14ac:dyDescent="0.25">
      <c r="A169" s="162" t="s">
        <v>133</v>
      </c>
      <c r="B169" s="163">
        <f>SUM(B158:B168)</f>
        <v>25789000</v>
      </c>
      <c r="C169" s="163">
        <f>SUM(C158:C168)</f>
        <v>25789000</v>
      </c>
      <c r="D169" s="163" t="s">
        <v>133</v>
      </c>
      <c r="E169" s="196">
        <f>SUM(E158:E168)</f>
        <v>25789000</v>
      </c>
      <c r="F169" s="196">
        <f>SUM(F158:F168)</f>
        <v>26768325</v>
      </c>
    </row>
    <row r="170" spans="1:6" ht="23.25" customHeight="1" x14ac:dyDescent="0.2">
      <c r="A170" s="136"/>
      <c r="B170" s="137"/>
      <c r="C170" s="137"/>
      <c r="D170" s="138"/>
      <c r="E170" s="137"/>
      <c r="F170" s="137"/>
    </row>
    <row r="171" spans="1:6" ht="51" customHeight="1" thickBot="1" x14ac:dyDescent="0.25">
      <c r="A171" s="566" t="s">
        <v>149</v>
      </c>
      <c r="B171" s="566"/>
      <c r="C171" s="566"/>
      <c r="D171" s="566"/>
      <c r="E171" s="566"/>
      <c r="F171" s="567"/>
    </row>
    <row r="172" spans="1:6" ht="27" customHeight="1" thickBot="1" x14ac:dyDescent="0.25">
      <c r="A172" s="568" t="s">
        <v>125</v>
      </c>
      <c r="B172" s="569"/>
      <c r="C172" s="570"/>
      <c r="D172" s="571" t="s">
        <v>126</v>
      </c>
      <c r="E172" s="572"/>
      <c r="F172" s="573"/>
    </row>
    <row r="173" spans="1:6" ht="29.25" customHeight="1" thickBot="1" x14ac:dyDescent="0.25">
      <c r="A173" s="116" t="s">
        <v>127</v>
      </c>
      <c r="B173" s="117" t="s">
        <v>335</v>
      </c>
      <c r="C173" s="117" t="s">
        <v>346</v>
      </c>
      <c r="D173" s="118" t="s">
        <v>127</v>
      </c>
      <c r="E173" s="117" t="s">
        <v>335</v>
      </c>
      <c r="F173" s="117" t="s">
        <v>346</v>
      </c>
    </row>
    <row r="174" spans="1:6" ht="40.5" customHeight="1" x14ac:dyDescent="0.2">
      <c r="A174" s="125" t="s">
        <v>58</v>
      </c>
      <c r="B174" s="139">
        <v>0</v>
      </c>
      <c r="C174" s="139">
        <v>0</v>
      </c>
      <c r="D174" s="140" t="s">
        <v>135</v>
      </c>
      <c r="E174" s="139">
        <v>0</v>
      </c>
      <c r="F174" s="139">
        <v>0</v>
      </c>
    </row>
    <row r="175" spans="1:6" ht="26.25" customHeight="1" x14ac:dyDescent="0.2">
      <c r="A175" s="141" t="s">
        <v>72</v>
      </c>
      <c r="B175" s="139">
        <v>0</v>
      </c>
      <c r="C175" s="139">
        <v>0</v>
      </c>
      <c r="D175" s="142" t="s">
        <v>107</v>
      </c>
      <c r="E175" s="139">
        <v>0</v>
      </c>
      <c r="F175" s="139">
        <v>0</v>
      </c>
    </row>
    <row r="176" spans="1:6" ht="26.25" customHeight="1" x14ac:dyDescent="0.2">
      <c r="A176" s="143" t="s">
        <v>136</v>
      </c>
      <c r="B176" s="139">
        <v>0</v>
      </c>
      <c r="C176" s="139">
        <v>0</v>
      </c>
      <c r="D176" s="144" t="s">
        <v>137</v>
      </c>
      <c r="E176" s="139">
        <v>0</v>
      </c>
      <c r="F176" s="139">
        <v>0</v>
      </c>
    </row>
    <row r="177" spans="1:6" ht="26.25" customHeight="1" x14ac:dyDescent="0.2">
      <c r="A177" s="121" t="s">
        <v>83</v>
      </c>
      <c r="B177" s="139">
        <v>0</v>
      </c>
      <c r="C177" s="139">
        <v>0</v>
      </c>
      <c r="D177" s="145" t="s">
        <v>138</v>
      </c>
      <c r="E177" s="139">
        <v>0</v>
      </c>
      <c r="F177" s="139">
        <v>0</v>
      </c>
    </row>
    <row r="178" spans="1:6" ht="26.25" customHeight="1" x14ac:dyDescent="0.2">
      <c r="A178" s="146"/>
      <c r="B178" s="139">
        <v>0</v>
      </c>
      <c r="C178" s="139">
        <v>0</v>
      </c>
      <c r="D178" s="123" t="s">
        <v>114</v>
      </c>
      <c r="E178" s="139">
        <v>0</v>
      </c>
      <c r="F178" s="139">
        <v>0</v>
      </c>
    </row>
    <row r="179" spans="1:6" ht="26.25" customHeight="1" x14ac:dyDescent="0.2">
      <c r="A179" s="147"/>
      <c r="B179" s="139">
        <v>0</v>
      </c>
      <c r="C179" s="139">
        <v>0</v>
      </c>
      <c r="D179" s="148"/>
      <c r="E179" s="139">
        <v>0</v>
      </c>
      <c r="F179" s="139">
        <v>0</v>
      </c>
    </row>
    <row r="180" spans="1:6" ht="26.25" customHeight="1" x14ac:dyDescent="0.2">
      <c r="A180" s="141"/>
      <c r="B180" s="139">
        <v>0</v>
      </c>
      <c r="C180" s="139">
        <v>0</v>
      </c>
      <c r="D180" s="149"/>
      <c r="E180" s="139">
        <v>0</v>
      </c>
      <c r="F180" s="139">
        <v>0</v>
      </c>
    </row>
    <row r="181" spans="1:6" ht="26.25" customHeight="1" x14ac:dyDescent="0.2">
      <c r="A181" s="142"/>
      <c r="B181" s="139">
        <v>0</v>
      </c>
      <c r="C181" s="139">
        <v>0</v>
      </c>
      <c r="D181" s="149"/>
      <c r="E181" s="139">
        <v>0</v>
      </c>
      <c r="F181" s="139">
        <v>0</v>
      </c>
    </row>
    <row r="182" spans="1:6" ht="26.25" customHeight="1" thickBot="1" x14ac:dyDescent="0.25">
      <c r="A182" s="150"/>
      <c r="B182" s="139">
        <v>0</v>
      </c>
      <c r="C182" s="139">
        <v>0</v>
      </c>
      <c r="D182" s="145"/>
      <c r="E182" s="139">
        <v>0</v>
      </c>
      <c r="F182" s="139">
        <v>0</v>
      </c>
    </row>
    <row r="183" spans="1:6" ht="24.75" customHeight="1" thickBot="1" x14ac:dyDescent="0.25">
      <c r="A183" s="172" t="s">
        <v>133</v>
      </c>
      <c r="B183" s="173">
        <f>SUM(B174:B182)</f>
        <v>0</v>
      </c>
      <c r="C183" s="173">
        <f>SUM(C174:C182)</f>
        <v>0</v>
      </c>
      <c r="D183" s="174" t="s">
        <v>133</v>
      </c>
      <c r="E183" s="173">
        <f>SUM(E174:E182)</f>
        <v>0</v>
      </c>
      <c r="F183" s="173">
        <f>SUM(F174:F182)</f>
        <v>0</v>
      </c>
    </row>
    <row r="185" spans="1:6" ht="58.5" customHeight="1" thickBot="1" x14ac:dyDescent="0.25">
      <c r="A185" s="566" t="s">
        <v>309</v>
      </c>
      <c r="B185" s="566"/>
      <c r="C185" s="566"/>
      <c r="D185" s="566"/>
      <c r="E185" s="566"/>
      <c r="F185" s="567"/>
    </row>
    <row r="186" spans="1:6" ht="27" customHeight="1" thickBot="1" x14ac:dyDescent="0.25">
      <c r="A186" s="568" t="s">
        <v>125</v>
      </c>
      <c r="B186" s="569"/>
      <c r="C186" s="570"/>
      <c r="D186" s="571" t="s">
        <v>126</v>
      </c>
      <c r="E186" s="572"/>
      <c r="F186" s="573"/>
    </row>
    <row r="187" spans="1:6" ht="35.25" customHeight="1" thickBot="1" x14ac:dyDescent="0.25">
      <c r="A187" s="116" t="s">
        <v>127</v>
      </c>
      <c r="B187" s="117" t="s">
        <v>335</v>
      </c>
      <c r="C187" s="117" t="s">
        <v>346</v>
      </c>
      <c r="D187" s="534" t="s">
        <v>127</v>
      </c>
      <c r="E187" s="117" t="s">
        <v>335</v>
      </c>
      <c r="F187" s="117" t="s">
        <v>346</v>
      </c>
    </row>
    <row r="188" spans="1:6" ht="25.5" customHeight="1" x14ac:dyDescent="0.2">
      <c r="A188" s="125" t="s">
        <v>47</v>
      </c>
      <c r="B188" s="165">
        <v>0</v>
      </c>
      <c r="C188" s="165">
        <v>0</v>
      </c>
      <c r="D188" s="198" t="s">
        <v>90</v>
      </c>
      <c r="E188" s="176">
        <v>13372009</v>
      </c>
      <c r="F188" s="176">
        <v>13706381</v>
      </c>
    </row>
    <row r="189" spans="1:6" ht="25.5" customHeight="1" x14ac:dyDescent="0.2">
      <c r="A189" s="125" t="s">
        <v>60</v>
      </c>
      <c r="B189" s="166">
        <v>0</v>
      </c>
      <c r="C189" s="166">
        <v>0</v>
      </c>
      <c r="D189" s="199" t="s">
        <v>128</v>
      </c>
      <c r="E189" s="178">
        <v>2937991</v>
      </c>
      <c r="F189" s="178">
        <v>2676291</v>
      </c>
    </row>
    <row r="190" spans="1:6" ht="25.5" customHeight="1" x14ac:dyDescent="0.2">
      <c r="A190" s="125" t="s">
        <v>129</v>
      </c>
      <c r="B190" s="166">
        <v>0</v>
      </c>
      <c r="C190" s="166">
        <v>0</v>
      </c>
      <c r="D190" s="199" t="s">
        <v>94</v>
      </c>
      <c r="E190" s="178">
        <v>4156800</v>
      </c>
      <c r="F190" s="178">
        <v>5279000</v>
      </c>
    </row>
    <row r="191" spans="1:6" ht="25.5" customHeight="1" x14ac:dyDescent="0.2">
      <c r="A191" s="125" t="s">
        <v>130</v>
      </c>
      <c r="B191" s="166">
        <v>0</v>
      </c>
      <c r="C191" s="166">
        <v>0</v>
      </c>
      <c r="D191" s="199" t="s">
        <v>131</v>
      </c>
      <c r="E191" s="178">
        <v>0</v>
      </c>
      <c r="F191" s="178">
        <v>0</v>
      </c>
    </row>
    <row r="192" spans="1:6" ht="25.5" customHeight="1" x14ac:dyDescent="0.2">
      <c r="A192" s="125" t="s">
        <v>83</v>
      </c>
      <c r="B192" s="166">
        <v>20466800</v>
      </c>
      <c r="C192" s="166">
        <v>21661672</v>
      </c>
      <c r="D192" s="199" t="s">
        <v>132</v>
      </c>
      <c r="E192" s="178">
        <v>0</v>
      </c>
      <c r="F192" s="178">
        <v>0</v>
      </c>
    </row>
    <row r="193" spans="1:6" ht="25.5" customHeight="1" x14ac:dyDescent="0.2">
      <c r="A193" s="125"/>
      <c r="B193" s="166">
        <v>0</v>
      </c>
      <c r="C193" s="166">
        <v>0</v>
      </c>
      <c r="D193" s="199" t="s">
        <v>114</v>
      </c>
      <c r="E193" s="178">
        <v>0</v>
      </c>
      <c r="F193" s="178">
        <v>0</v>
      </c>
    </row>
    <row r="194" spans="1:6" ht="21.75" customHeight="1" x14ac:dyDescent="0.2">
      <c r="A194" s="125"/>
      <c r="B194" s="166">
        <v>0</v>
      </c>
      <c r="C194" s="166">
        <v>0</v>
      </c>
      <c r="D194" s="177"/>
      <c r="E194" s="178">
        <v>0</v>
      </c>
      <c r="F194" s="178">
        <v>0</v>
      </c>
    </row>
    <row r="195" spans="1:6" ht="21.75" customHeight="1" x14ac:dyDescent="0.2">
      <c r="A195" s="125"/>
      <c r="B195" s="166">
        <v>0</v>
      </c>
      <c r="C195" s="166">
        <v>0</v>
      </c>
      <c r="D195" s="177"/>
      <c r="E195" s="178">
        <v>0</v>
      </c>
      <c r="F195" s="178">
        <v>0</v>
      </c>
    </row>
    <row r="196" spans="1:6" ht="21.75" customHeight="1" x14ac:dyDescent="0.2">
      <c r="A196" s="125"/>
      <c r="B196" s="166">
        <v>0</v>
      </c>
      <c r="C196" s="166">
        <v>0</v>
      </c>
      <c r="D196" s="177"/>
      <c r="E196" s="178">
        <v>0</v>
      </c>
      <c r="F196" s="178">
        <v>0</v>
      </c>
    </row>
    <row r="197" spans="1:6" ht="21.75" customHeight="1" x14ac:dyDescent="0.2">
      <c r="A197" s="125"/>
      <c r="B197" s="166">
        <v>0</v>
      </c>
      <c r="C197" s="166">
        <v>0</v>
      </c>
      <c r="D197" s="177"/>
      <c r="E197" s="178">
        <v>0</v>
      </c>
      <c r="F197" s="178">
        <v>0</v>
      </c>
    </row>
    <row r="198" spans="1:6" ht="21.75" customHeight="1" thickBot="1" x14ac:dyDescent="0.25">
      <c r="A198" s="125">
        <f>A134</f>
        <v>0</v>
      </c>
      <c r="B198" s="151">
        <v>0</v>
      </c>
      <c r="C198" s="151">
        <v>0</v>
      </c>
      <c r="D198" s="177">
        <f>D134</f>
        <v>0</v>
      </c>
      <c r="E198" s="179">
        <v>0</v>
      </c>
      <c r="F198" s="179">
        <v>0</v>
      </c>
    </row>
    <row r="199" spans="1:6" ht="21.75" customHeight="1" thickBot="1" x14ac:dyDescent="0.25">
      <c r="A199" s="162" t="s">
        <v>133</v>
      </c>
      <c r="B199" s="163">
        <f>SUM(B188:B198)</f>
        <v>20466800</v>
      </c>
      <c r="C199" s="163">
        <f>SUM(C188:C198)</f>
        <v>21661672</v>
      </c>
      <c r="D199" s="163" t="s">
        <v>133</v>
      </c>
      <c r="E199" s="196">
        <f>SUM(E188:E198)</f>
        <v>20466800</v>
      </c>
      <c r="F199" s="196">
        <f>SUM(F188:F198)</f>
        <v>21661672</v>
      </c>
    </row>
    <row r="200" spans="1:6" ht="69" customHeight="1" x14ac:dyDescent="0.2">
      <c r="A200" s="136"/>
      <c r="B200" s="137"/>
      <c r="C200" s="137"/>
      <c r="D200" s="138"/>
      <c r="E200" s="137"/>
      <c r="F200" s="137"/>
    </row>
    <row r="201" spans="1:6" ht="51.75" customHeight="1" thickBot="1" x14ac:dyDescent="0.25">
      <c r="A201" s="566" t="s">
        <v>308</v>
      </c>
      <c r="B201" s="566"/>
      <c r="C201" s="566"/>
      <c r="D201" s="566"/>
      <c r="E201" s="566"/>
      <c r="F201" s="567"/>
    </row>
    <row r="202" spans="1:6" ht="29.25" customHeight="1" thickBot="1" x14ac:dyDescent="0.25">
      <c r="A202" s="568" t="s">
        <v>125</v>
      </c>
      <c r="B202" s="569"/>
      <c r="C202" s="570"/>
      <c r="D202" s="571" t="s">
        <v>126</v>
      </c>
      <c r="E202" s="572"/>
      <c r="F202" s="573"/>
    </row>
    <row r="203" spans="1:6" ht="39.75" customHeight="1" thickBot="1" x14ac:dyDescent="0.25">
      <c r="A203" s="116" t="s">
        <v>127</v>
      </c>
      <c r="B203" s="117" t="s">
        <v>335</v>
      </c>
      <c r="C203" s="117" t="s">
        <v>346</v>
      </c>
      <c r="D203" s="534" t="s">
        <v>127</v>
      </c>
      <c r="E203" s="117" t="s">
        <v>335</v>
      </c>
      <c r="F203" s="117" t="s">
        <v>346</v>
      </c>
    </row>
    <row r="204" spans="1:6" ht="26.25" customHeight="1" x14ac:dyDescent="0.2">
      <c r="A204" s="125" t="s">
        <v>58</v>
      </c>
      <c r="B204" s="139">
        <v>0</v>
      </c>
      <c r="C204" s="139">
        <v>0</v>
      </c>
      <c r="D204" s="140" t="s">
        <v>135</v>
      </c>
      <c r="E204" s="139">
        <v>0</v>
      </c>
      <c r="F204" s="139">
        <v>0</v>
      </c>
    </row>
    <row r="205" spans="1:6" ht="26.25" customHeight="1" x14ac:dyDescent="0.2">
      <c r="A205" s="141" t="s">
        <v>72</v>
      </c>
      <c r="B205" s="139">
        <v>0</v>
      </c>
      <c r="C205" s="139">
        <v>0</v>
      </c>
      <c r="D205" s="142" t="s">
        <v>107</v>
      </c>
      <c r="E205" s="139">
        <v>0</v>
      </c>
      <c r="F205" s="139">
        <v>0</v>
      </c>
    </row>
    <row r="206" spans="1:6" ht="26.25" customHeight="1" x14ac:dyDescent="0.2">
      <c r="A206" s="143" t="s">
        <v>136</v>
      </c>
      <c r="B206" s="139">
        <v>0</v>
      </c>
      <c r="C206" s="139">
        <v>0</v>
      </c>
      <c r="D206" s="144" t="s">
        <v>137</v>
      </c>
      <c r="E206" s="139">
        <v>0</v>
      </c>
      <c r="F206" s="139">
        <v>0</v>
      </c>
    </row>
    <row r="207" spans="1:6" ht="26.25" customHeight="1" x14ac:dyDescent="0.2">
      <c r="A207" s="121" t="s">
        <v>83</v>
      </c>
      <c r="B207" s="139">
        <v>0</v>
      </c>
      <c r="C207" s="139">
        <v>0</v>
      </c>
      <c r="D207" s="145" t="s">
        <v>138</v>
      </c>
      <c r="E207" s="139">
        <v>0</v>
      </c>
      <c r="F207" s="139">
        <v>0</v>
      </c>
    </row>
    <row r="208" spans="1:6" ht="26.25" customHeight="1" x14ac:dyDescent="0.2">
      <c r="A208" s="146"/>
      <c r="B208" s="139">
        <v>0</v>
      </c>
      <c r="C208" s="139">
        <v>0</v>
      </c>
      <c r="D208" s="123" t="s">
        <v>114</v>
      </c>
      <c r="E208" s="139">
        <v>0</v>
      </c>
      <c r="F208" s="139">
        <v>0</v>
      </c>
    </row>
    <row r="209" spans="1:6" ht="22.5" customHeight="1" x14ac:dyDescent="0.2">
      <c r="A209" s="147"/>
      <c r="B209" s="139">
        <v>0</v>
      </c>
      <c r="C209" s="139">
        <v>0</v>
      </c>
      <c r="D209" s="148"/>
      <c r="E209" s="139">
        <v>0</v>
      </c>
      <c r="F209" s="139">
        <v>0</v>
      </c>
    </row>
    <row r="210" spans="1:6" ht="22.5" customHeight="1" x14ac:dyDescent="0.2">
      <c r="A210" s="141"/>
      <c r="B210" s="139">
        <v>0</v>
      </c>
      <c r="C210" s="139">
        <v>0</v>
      </c>
      <c r="D210" s="149"/>
      <c r="E210" s="139">
        <v>0</v>
      </c>
      <c r="F210" s="139">
        <v>0</v>
      </c>
    </row>
    <row r="211" spans="1:6" ht="22.5" customHeight="1" x14ac:dyDescent="0.2">
      <c r="A211" s="142"/>
      <c r="B211" s="139">
        <v>0</v>
      </c>
      <c r="C211" s="139">
        <v>0</v>
      </c>
      <c r="D211" s="149"/>
      <c r="E211" s="139">
        <v>0</v>
      </c>
      <c r="F211" s="139">
        <v>0</v>
      </c>
    </row>
    <row r="212" spans="1:6" ht="22.5" customHeight="1" thickBot="1" x14ac:dyDescent="0.25">
      <c r="A212" s="150"/>
      <c r="B212" s="139">
        <v>0</v>
      </c>
      <c r="C212" s="139">
        <v>0</v>
      </c>
      <c r="D212" s="145"/>
      <c r="E212" s="139">
        <v>0</v>
      </c>
      <c r="F212" s="139">
        <v>0</v>
      </c>
    </row>
    <row r="213" spans="1:6" ht="22.5" customHeight="1" thickBot="1" x14ac:dyDescent="0.25">
      <c r="A213" s="172" t="s">
        <v>133</v>
      </c>
      <c r="B213" s="173">
        <f>SUM(B204:B212)</f>
        <v>0</v>
      </c>
      <c r="C213" s="173">
        <f>SUM(C204:C212)</f>
        <v>0</v>
      </c>
      <c r="D213" s="174" t="s">
        <v>133</v>
      </c>
      <c r="E213" s="173">
        <f>SUM(E204:E212)</f>
        <v>0</v>
      </c>
      <c r="F213" s="173">
        <f>SUM(F204:F212)</f>
        <v>0</v>
      </c>
    </row>
  </sheetData>
  <mergeCells count="42">
    <mergeCell ref="A201:F201"/>
    <mergeCell ref="A185:F185"/>
    <mergeCell ref="A202:C202"/>
    <mergeCell ref="D202:F202"/>
    <mergeCell ref="A186:C186"/>
    <mergeCell ref="D186:F186"/>
    <mergeCell ref="A155:F155"/>
    <mergeCell ref="A171:F171"/>
    <mergeCell ref="A172:C172"/>
    <mergeCell ref="D172:F172"/>
    <mergeCell ref="A156:C156"/>
    <mergeCell ref="D156:F156"/>
    <mergeCell ref="D112:F112"/>
    <mergeCell ref="A112:C112"/>
    <mergeCell ref="A141:F141"/>
    <mergeCell ref="A125:F125"/>
    <mergeCell ref="A142:C142"/>
    <mergeCell ref="D142:F142"/>
    <mergeCell ref="A126:C126"/>
    <mergeCell ref="D126:F126"/>
    <mergeCell ref="A62:F62"/>
    <mergeCell ref="A111:E111"/>
    <mergeCell ref="A95:F95"/>
    <mergeCell ref="D96:F96"/>
    <mergeCell ref="A96:C96"/>
    <mergeCell ref="A79:F79"/>
    <mergeCell ref="A80:C80"/>
    <mergeCell ref="D80:F80"/>
    <mergeCell ref="A63:C63"/>
    <mergeCell ref="D63:F63"/>
    <mergeCell ref="A47:F47"/>
    <mergeCell ref="A48:C48"/>
    <mergeCell ref="D48:F48"/>
    <mergeCell ref="A31:F31"/>
    <mergeCell ref="A32:C32"/>
    <mergeCell ref="D32:F32"/>
    <mergeCell ref="A1:F1"/>
    <mergeCell ref="A2:C2"/>
    <mergeCell ref="D2:F2"/>
    <mergeCell ref="A17:F17"/>
    <mergeCell ref="A18:C18"/>
    <mergeCell ref="D18:F18"/>
  </mergeCells>
  <pageMargins left="0.7" right="0.7" top="0.75" bottom="0.75" header="0.3" footer="0.3"/>
  <pageSetup paperSize="9" scale="74" orientation="portrait" r:id="rId1"/>
  <headerFooter>
    <oddHeader>&amp;LKUNMADARAS NAGYKÖZSÉG ÖNKORMÁNYZATA&amp;C2018. ÉVI KÖLTSÉGVETÉS 
EREDETI ELŐIRÁNYZAT
2018.02.28.(adatok forintban)&amp;R4.sz melléklet</oddHeader>
  </headerFooter>
  <rowBreaks count="6" manualBreakCount="6">
    <brk id="29" max="16383" man="1"/>
    <brk id="60" max="16383" man="1"/>
    <brk id="93" max="16383" man="1"/>
    <brk id="123" max="16383" man="1"/>
    <brk id="153" max="16383" man="1"/>
    <brk id="183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8"/>
  <sheetViews>
    <sheetView topLeftCell="A2" zoomScaleNormal="100" zoomScalePageLayoutView="80" workbookViewId="0">
      <selection activeCell="D80" sqref="D80"/>
    </sheetView>
  </sheetViews>
  <sheetFormatPr defaultColWidth="17.83203125" defaultRowHeight="12.75" x14ac:dyDescent="0.2"/>
  <cols>
    <col min="1" max="1" width="7.6640625" customWidth="1"/>
    <col min="2" max="2" width="40.1640625" customWidth="1"/>
    <col min="5" max="5" width="21.1640625" customWidth="1"/>
    <col min="6" max="6" width="18.83203125" customWidth="1"/>
  </cols>
  <sheetData>
    <row r="1" spans="1:6" ht="19.5" thickBot="1" x14ac:dyDescent="0.25">
      <c r="A1" s="200" t="s">
        <v>150</v>
      </c>
      <c r="B1" s="201"/>
      <c r="C1" s="25"/>
      <c r="D1" s="25"/>
      <c r="E1" s="25"/>
      <c r="F1" s="25"/>
    </row>
    <row r="2" spans="1:6" ht="13.5" thickBot="1" x14ac:dyDescent="0.25">
      <c r="A2" s="36"/>
      <c r="B2" s="42"/>
      <c r="C2" s="575" t="s">
        <v>346</v>
      </c>
      <c r="D2" s="576"/>
      <c r="E2" s="576"/>
      <c r="F2" s="577"/>
    </row>
    <row r="3" spans="1:6" ht="13.5" customHeight="1" thickBot="1" x14ac:dyDescent="0.25">
      <c r="A3" s="551"/>
      <c r="B3" s="553" t="s">
        <v>45</v>
      </c>
      <c r="C3" s="547" t="s">
        <v>151</v>
      </c>
      <c r="D3" s="578" t="s">
        <v>152</v>
      </c>
      <c r="E3" s="547" t="s">
        <v>153</v>
      </c>
      <c r="F3" s="547" t="s">
        <v>341</v>
      </c>
    </row>
    <row r="4" spans="1:6" ht="30.75" customHeight="1" thickBot="1" x14ac:dyDescent="0.25">
      <c r="A4" s="552"/>
      <c r="B4" s="554"/>
      <c r="C4" s="548"/>
      <c r="D4" s="548"/>
      <c r="E4" s="548"/>
      <c r="F4" s="548"/>
    </row>
    <row r="5" spans="1:6" ht="4.5" customHeight="1" thickBot="1" x14ac:dyDescent="0.25">
      <c r="A5" s="44"/>
      <c r="B5" s="45"/>
      <c r="C5" s="29"/>
      <c r="D5" s="29"/>
      <c r="E5" s="29"/>
      <c r="F5" s="29"/>
    </row>
    <row r="6" spans="1:6" ht="39" customHeight="1" x14ac:dyDescent="0.25">
      <c r="A6" s="202" t="s">
        <v>46</v>
      </c>
      <c r="B6" s="203" t="s">
        <v>47</v>
      </c>
      <c r="C6" s="75">
        <f>C7+C14+C15</f>
        <v>507422642</v>
      </c>
      <c r="D6" s="75">
        <f>D7+D14+D15</f>
        <v>28095000</v>
      </c>
      <c r="E6" s="75">
        <f>E7+E14+E15</f>
        <v>0</v>
      </c>
      <c r="F6" s="75">
        <f>F7+F14+F15</f>
        <v>535517642</v>
      </c>
    </row>
    <row r="7" spans="1:6" ht="27.75" customHeight="1" x14ac:dyDescent="0.25">
      <c r="A7" s="204"/>
      <c r="B7" s="205" t="s">
        <v>48</v>
      </c>
      <c r="C7" s="76">
        <f>SUM(C8:C13)</f>
        <v>420604908</v>
      </c>
      <c r="D7" s="76">
        <f>SUM(D8:D13)</f>
        <v>0</v>
      </c>
      <c r="E7" s="76">
        <f>SUM(E8:E13)</f>
        <v>0</v>
      </c>
      <c r="F7" s="76">
        <f>SUM(F8:F13)</f>
        <v>420604908</v>
      </c>
    </row>
    <row r="8" spans="1:6" ht="42.75" customHeight="1" x14ac:dyDescent="0.25">
      <c r="A8" s="206"/>
      <c r="B8" s="207" t="s">
        <v>49</v>
      </c>
      <c r="C8" s="77">
        <f>C73+C139+C212+C279+C345+C411</f>
        <v>160627951</v>
      </c>
      <c r="D8" s="77">
        <f t="shared" ref="D8" si="0">D73+D139+D212+D279+D345+D411</f>
        <v>0</v>
      </c>
      <c r="E8" s="76">
        <f t="shared" ref="E8:E13" si="1">SUM(E9:E14)</f>
        <v>0</v>
      </c>
      <c r="F8" s="77">
        <f>SUM(C8:E8)</f>
        <v>160627951</v>
      </c>
    </row>
    <row r="9" spans="1:6" ht="40.5" customHeight="1" x14ac:dyDescent="0.25">
      <c r="A9" s="206"/>
      <c r="B9" s="53" t="s">
        <v>50</v>
      </c>
      <c r="C9" s="77">
        <f t="shared" ref="C9:D13" si="2">C74+C140+C213+C280+C346+C412</f>
        <v>127183667</v>
      </c>
      <c r="D9" s="77">
        <f t="shared" si="2"/>
        <v>0</v>
      </c>
      <c r="E9" s="76">
        <f t="shared" si="1"/>
        <v>0</v>
      </c>
      <c r="F9" s="77">
        <f t="shared" ref="F9:F13" si="3">SUM(C9:E9)</f>
        <v>127183667</v>
      </c>
    </row>
    <row r="10" spans="1:6" ht="52.5" customHeight="1" x14ac:dyDescent="0.25">
      <c r="A10" s="206"/>
      <c r="B10" s="53" t="s">
        <v>51</v>
      </c>
      <c r="C10" s="77">
        <f t="shared" si="2"/>
        <v>125922910</v>
      </c>
      <c r="D10" s="77">
        <f t="shared" si="2"/>
        <v>0</v>
      </c>
      <c r="E10" s="76">
        <f t="shared" si="1"/>
        <v>0</v>
      </c>
      <c r="F10" s="77">
        <f t="shared" si="3"/>
        <v>125922910</v>
      </c>
    </row>
    <row r="11" spans="1:6" ht="40.5" customHeight="1" x14ac:dyDescent="0.25">
      <c r="A11" s="206"/>
      <c r="B11" s="207" t="s">
        <v>52</v>
      </c>
      <c r="C11" s="77">
        <f t="shared" si="2"/>
        <v>6870380</v>
      </c>
      <c r="D11" s="77">
        <f t="shared" si="2"/>
        <v>0</v>
      </c>
      <c r="E11" s="76">
        <f t="shared" si="1"/>
        <v>0</v>
      </c>
      <c r="F11" s="77">
        <f t="shared" si="3"/>
        <v>6870380</v>
      </c>
    </row>
    <row r="12" spans="1:6" ht="40.5" customHeight="1" x14ac:dyDescent="0.25">
      <c r="A12" s="206"/>
      <c r="B12" s="207" t="s">
        <v>53</v>
      </c>
      <c r="C12" s="77">
        <f t="shared" si="2"/>
        <v>0</v>
      </c>
      <c r="D12" s="77">
        <f t="shared" si="2"/>
        <v>0</v>
      </c>
      <c r="E12" s="76">
        <f t="shared" si="1"/>
        <v>0</v>
      </c>
      <c r="F12" s="77">
        <f t="shared" si="3"/>
        <v>0</v>
      </c>
    </row>
    <row r="13" spans="1:6" ht="27.75" customHeight="1" x14ac:dyDescent="0.25">
      <c r="A13" s="206"/>
      <c r="B13" s="207" t="s">
        <v>54</v>
      </c>
      <c r="C13" s="77">
        <f t="shared" si="2"/>
        <v>0</v>
      </c>
      <c r="D13" s="77">
        <f t="shared" si="2"/>
        <v>0</v>
      </c>
      <c r="E13" s="76">
        <f t="shared" si="1"/>
        <v>0</v>
      </c>
      <c r="F13" s="77">
        <f t="shared" si="3"/>
        <v>0</v>
      </c>
    </row>
    <row r="14" spans="1:6" ht="52.5" customHeight="1" x14ac:dyDescent="0.25">
      <c r="A14" s="204"/>
      <c r="B14" s="205" t="s">
        <v>55</v>
      </c>
      <c r="C14" s="208">
        <f t="shared" ref="C14:E14" si="4">C79+C145+C218+C285+C351+C417</f>
        <v>0</v>
      </c>
      <c r="D14" s="77">
        <f t="shared" si="4"/>
        <v>0</v>
      </c>
      <c r="E14" s="77">
        <f t="shared" si="4"/>
        <v>0</v>
      </c>
      <c r="F14" s="208">
        <f>SUM(C14:E14)</f>
        <v>0</v>
      </c>
    </row>
    <row r="15" spans="1:6" ht="39.75" customHeight="1" thickBot="1" x14ac:dyDescent="0.3">
      <c r="A15" s="209"/>
      <c r="B15" s="210" t="s">
        <v>56</v>
      </c>
      <c r="C15" s="208">
        <f t="shared" ref="C15" si="5">C80+C146+C219+C286+C352+C418</f>
        <v>86817734</v>
      </c>
      <c r="D15" s="208">
        <v>28095000</v>
      </c>
      <c r="E15" s="208">
        <f t="shared" ref="D15:E16" si="6">E80+E146+E219</f>
        <v>0</v>
      </c>
      <c r="F15" s="208">
        <f>SUM(C15:E15)</f>
        <v>114912734</v>
      </c>
    </row>
    <row r="16" spans="1:6" ht="41.25" customHeight="1" thickBot="1" x14ac:dyDescent="0.3">
      <c r="A16" s="211" t="s">
        <v>57</v>
      </c>
      <c r="B16" s="212" t="s">
        <v>58</v>
      </c>
      <c r="C16" s="79">
        <f>C81+C147+C220</f>
        <v>0</v>
      </c>
      <c r="D16" s="79">
        <f t="shared" si="6"/>
        <v>0</v>
      </c>
      <c r="E16" s="79">
        <f t="shared" si="6"/>
        <v>0</v>
      </c>
      <c r="F16" s="79">
        <f>F81+F147+F220</f>
        <v>0</v>
      </c>
    </row>
    <row r="17" spans="1:6" ht="28.5" customHeight="1" x14ac:dyDescent="0.25">
      <c r="A17" s="202" t="s">
        <v>59</v>
      </c>
      <c r="B17" s="203" t="s">
        <v>60</v>
      </c>
      <c r="C17" s="75">
        <f>C18+C21</f>
        <v>71060485</v>
      </c>
      <c r="D17" s="75">
        <f t="shared" ref="D17:F17" si="7">D18+D21</f>
        <v>0</v>
      </c>
      <c r="E17" s="75">
        <f t="shared" si="7"/>
        <v>0</v>
      </c>
      <c r="F17" s="75">
        <f t="shared" si="7"/>
        <v>71060485</v>
      </c>
    </row>
    <row r="18" spans="1:6" ht="28.5" customHeight="1" x14ac:dyDescent="0.25">
      <c r="A18" s="204"/>
      <c r="B18" s="205" t="s">
        <v>61</v>
      </c>
      <c r="C18" s="76">
        <f>C19+C20</f>
        <v>66000000</v>
      </c>
      <c r="D18" s="76">
        <f>D19+D20</f>
        <v>0</v>
      </c>
      <c r="E18" s="76">
        <f t="shared" ref="E18:F18" si="8">E19+E20</f>
        <v>0</v>
      </c>
      <c r="F18" s="76">
        <f t="shared" si="8"/>
        <v>66000000</v>
      </c>
    </row>
    <row r="19" spans="1:6" ht="28.5" customHeight="1" x14ac:dyDescent="0.25">
      <c r="A19" s="206"/>
      <c r="B19" s="207" t="s">
        <v>62</v>
      </c>
      <c r="C19" s="77">
        <f>C84+C150+C223+C290+C356+C422</f>
        <v>60000000</v>
      </c>
      <c r="D19" s="77">
        <f t="shared" ref="D19:E19" si="9">D84+D150+D223+D290+D356+D422</f>
        <v>0</v>
      </c>
      <c r="E19" s="77">
        <f t="shared" si="9"/>
        <v>0</v>
      </c>
      <c r="F19" s="77">
        <f>SUM(C19:E19)</f>
        <v>60000000</v>
      </c>
    </row>
    <row r="20" spans="1:6" ht="28.5" customHeight="1" x14ac:dyDescent="0.25">
      <c r="A20" s="206"/>
      <c r="B20" s="207" t="s">
        <v>63</v>
      </c>
      <c r="C20" s="77">
        <f>C85+C151+C224+C291+C357+C423</f>
        <v>6000000</v>
      </c>
      <c r="D20" s="77">
        <f t="shared" ref="D20:E20" si="10">D85+D151+D224+D291+D357+D423</f>
        <v>0</v>
      </c>
      <c r="E20" s="77">
        <f t="shared" si="10"/>
        <v>0</v>
      </c>
      <c r="F20" s="77">
        <f>SUM(C20:E20)</f>
        <v>6000000</v>
      </c>
    </row>
    <row r="21" spans="1:6" ht="28.5" customHeight="1" x14ac:dyDescent="0.25">
      <c r="A21" s="204"/>
      <c r="B21" s="205" t="s">
        <v>64</v>
      </c>
      <c r="C21" s="76">
        <f>SUM(C22:C26)</f>
        <v>5060485</v>
      </c>
      <c r="D21" s="76">
        <f t="shared" ref="D21:F21" si="11">SUM(D22:D26)</f>
        <v>0</v>
      </c>
      <c r="E21" s="76">
        <f t="shared" si="11"/>
        <v>0</v>
      </c>
      <c r="F21" s="76">
        <f t="shared" si="11"/>
        <v>5060485</v>
      </c>
    </row>
    <row r="22" spans="1:6" ht="28.5" customHeight="1" x14ac:dyDescent="0.25">
      <c r="A22" s="206"/>
      <c r="B22" s="207" t="s">
        <v>65</v>
      </c>
      <c r="C22" s="77">
        <f>C87+C153+C226+C293+C359+C425</f>
        <v>0</v>
      </c>
      <c r="D22" s="77">
        <f t="shared" ref="D22:E22" si="12">D87+D153+D226+D293+D359+D425</f>
        <v>0</v>
      </c>
      <c r="E22" s="77">
        <f t="shared" si="12"/>
        <v>0</v>
      </c>
      <c r="F22" s="77">
        <f>SUM(C22:E22)</f>
        <v>0</v>
      </c>
    </row>
    <row r="23" spans="1:6" ht="28.5" customHeight="1" x14ac:dyDescent="0.25">
      <c r="A23" s="206"/>
      <c r="B23" s="207" t="s">
        <v>66</v>
      </c>
      <c r="C23" s="77">
        <f t="shared" ref="C23:E26" si="13">C88+C154+C227+C294+C360+C426</f>
        <v>50000</v>
      </c>
      <c r="D23" s="77">
        <f t="shared" si="13"/>
        <v>0</v>
      </c>
      <c r="E23" s="77">
        <f t="shared" si="13"/>
        <v>0</v>
      </c>
      <c r="F23" s="77">
        <f t="shared" ref="F23:F26" si="14">SUM(C23:E23)</f>
        <v>50000</v>
      </c>
    </row>
    <row r="24" spans="1:6" ht="28.5" customHeight="1" x14ac:dyDescent="0.25">
      <c r="A24" s="206"/>
      <c r="B24" s="207" t="s">
        <v>67</v>
      </c>
      <c r="C24" s="77">
        <f t="shared" si="13"/>
        <v>698485</v>
      </c>
      <c r="D24" s="77">
        <f t="shared" si="13"/>
        <v>0</v>
      </c>
      <c r="E24" s="77">
        <f t="shared" si="13"/>
        <v>0</v>
      </c>
      <c r="F24" s="77">
        <f t="shared" si="14"/>
        <v>698485</v>
      </c>
    </row>
    <row r="25" spans="1:6" ht="28.5" customHeight="1" thickBot="1" x14ac:dyDescent="0.3">
      <c r="A25" s="213"/>
      <c r="B25" s="214" t="s">
        <v>68</v>
      </c>
      <c r="C25" s="77">
        <f t="shared" si="13"/>
        <v>1312000</v>
      </c>
      <c r="D25" s="77">
        <f t="shared" si="13"/>
        <v>0</v>
      </c>
      <c r="E25" s="77">
        <f t="shared" si="13"/>
        <v>0</v>
      </c>
      <c r="F25" s="77">
        <f t="shared" si="14"/>
        <v>1312000</v>
      </c>
    </row>
    <row r="26" spans="1:6" ht="28.5" customHeight="1" thickBot="1" x14ac:dyDescent="0.3">
      <c r="A26" s="481"/>
      <c r="B26" s="482" t="s">
        <v>307</v>
      </c>
      <c r="C26" s="77">
        <v>3000000</v>
      </c>
      <c r="D26" s="77">
        <v>0</v>
      </c>
      <c r="E26" s="77">
        <f t="shared" si="13"/>
        <v>0</v>
      </c>
      <c r="F26" s="77">
        <f t="shared" si="14"/>
        <v>3000000</v>
      </c>
    </row>
    <row r="27" spans="1:6" ht="23.25" customHeight="1" thickBot="1" x14ac:dyDescent="0.3">
      <c r="A27" s="211" t="s">
        <v>69</v>
      </c>
      <c r="B27" s="86" t="s">
        <v>70</v>
      </c>
      <c r="C27" s="79">
        <v>116376000</v>
      </c>
      <c r="D27" s="79">
        <v>0</v>
      </c>
      <c r="E27" s="79">
        <v>0</v>
      </c>
      <c r="F27" s="79">
        <f>SUM(C27:E27)</f>
        <v>116376000</v>
      </c>
    </row>
    <row r="28" spans="1:6" ht="24" customHeight="1" thickBot="1" x14ac:dyDescent="0.3">
      <c r="A28" s="215" t="s">
        <v>71</v>
      </c>
      <c r="B28" s="216" t="s">
        <v>72</v>
      </c>
      <c r="C28" s="79">
        <v>0</v>
      </c>
      <c r="D28" s="79">
        <f>D93+D166+D231</f>
        <v>0</v>
      </c>
      <c r="E28" s="79">
        <f>E93+E166+E231</f>
        <v>0</v>
      </c>
      <c r="F28" s="79">
        <f>SUM(C28:E28)</f>
        <v>0</v>
      </c>
    </row>
    <row r="29" spans="1:6" ht="29.25" customHeight="1" thickBot="1" x14ac:dyDescent="0.3">
      <c r="A29" s="202" t="s">
        <v>73</v>
      </c>
      <c r="B29" s="217" t="s">
        <v>74</v>
      </c>
      <c r="C29" s="85">
        <f>SUM(C30:C31)</f>
        <v>0</v>
      </c>
      <c r="D29" s="85">
        <f>SUM(D30:D31)</f>
        <v>5310000</v>
      </c>
      <c r="E29" s="85">
        <f>SUM(E30:E31)</f>
        <v>0</v>
      </c>
      <c r="F29" s="85">
        <f>SUM(C29:E29)</f>
        <v>5310000</v>
      </c>
    </row>
    <row r="30" spans="1:6" ht="52.5" customHeight="1" thickBot="1" x14ac:dyDescent="0.3">
      <c r="A30" s="206"/>
      <c r="B30" s="207" t="s">
        <v>75</v>
      </c>
      <c r="C30" s="218">
        <f>C95+C160+C233+C300+C366+C432</f>
        <v>0</v>
      </c>
      <c r="D30" s="218">
        <f t="shared" ref="D30:E30" si="15">D95+D160+D233+D300+D366+D432</f>
        <v>5310000</v>
      </c>
      <c r="E30" s="218">
        <f t="shared" si="15"/>
        <v>0</v>
      </c>
      <c r="F30" s="218">
        <f>SUM(C30:E30)</f>
        <v>5310000</v>
      </c>
    </row>
    <row r="31" spans="1:6" ht="28.5" customHeight="1" thickBot="1" x14ac:dyDescent="0.3">
      <c r="A31" s="213"/>
      <c r="B31" s="214" t="s">
        <v>76</v>
      </c>
      <c r="C31" s="218">
        <f>C96+C161+C234+C301+C367+C433</f>
        <v>0</v>
      </c>
      <c r="D31" s="218">
        <v>0</v>
      </c>
      <c r="E31" s="218">
        <f t="shared" ref="E31" si="16">E96+E161+E234+E301+E367+E433</f>
        <v>0</v>
      </c>
      <c r="F31" s="218">
        <f>SUM(C31:E31)</f>
        <v>0</v>
      </c>
    </row>
    <row r="32" spans="1:6" ht="27.75" customHeight="1" x14ac:dyDescent="0.25">
      <c r="A32" s="202" t="s">
        <v>77</v>
      </c>
      <c r="B32" s="203" t="s">
        <v>78</v>
      </c>
      <c r="C32" s="75">
        <f>SUM(C33:C34)</f>
        <v>0</v>
      </c>
      <c r="D32" s="75">
        <f>SUM(D33:D34)</f>
        <v>0</v>
      </c>
      <c r="E32" s="75">
        <f>SUM(E33:E34)</f>
        <v>0</v>
      </c>
      <c r="F32" s="75">
        <f>SUM(F33:F34)</f>
        <v>0</v>
      </c>
    </row>
    <row r="33" spans="1:6" ht="63" customHeight="1" x14ac:dyDescent="0.25">
      <c r="A33" s="206"/>
      <c r="B33" s="207" t="s">
        <v>79</v>
      </c>
      <c r="C33" s="77">
        <f>C98+C163+C236+C303+C369+C435</f>
        <v>0</v>
      </c>
      <c r="D33" s="77">
        <f t="shared" ref="D33:E33" si="17">D98+D163+D236+D303+D369+D435</f>
        <v>0</v>
      </c>
      <c r="E33" s="77">
        <f t="shared" si="17"/>
        <v>0</v>
      </c>
      <c r="F33" s="77">
        <f>SUM(C33:E33)</f>
        <v>0</v>
      </c>
    </row>
    <row r="34" spans="1:6" ht="40.5" customHeight="1" thickBot="1" x14ac:dyDescent="0.3">
      <c r="A34" s="213"/>
      <c r="B34" s="214" t="s">
        <v>80</v>
      </c>
      <c r="C34" s="80">
        <f>C99+C164+C237+C304+C370+C436</f>
        <v>0</v>
      </c>
      <c r="D34" s="80">
        <f t="shared" ref="D34:E34" si="18">D99+D164+D237+D304+D370+D436</f>
        <v>0</v>
      </c>
      <c r="E34" s="80">
        <f t="shared" si="18"/>
        <v>0</v>
      </c>
      <c r="F34" s="80">
        <f>F99+F237</f>
        <v>0</v>
      </c>
    </row>
    <row r="35" spans="1:6" ht="43.5" customHeight="1" thickBot="1" x14ac:dyDescent="0.3">
      <c r="A35" s="219"/>
      <c r="B35" s="220" t="s">
        <v>81</v>
      </c>
      <c r="C35" s="98">
        <f>C6+C16+C17+C27+C28+C29+C32</f>
        <v>694859127</v>
      </c>
      <c r="D35" s="98">
        <f>D6+D16+D17+D27+D28+D29+D32</f>
        <v>33405000</v>
      </c>
      <c r="E35" s="98">
        <f>E6+E16+E17+E27+E28+E29+E32</f>
        <v>0</v>
      </c>
      <c r="F35" s="98">
        <f>F6+F16+F17+F27+F28+F29+F32</f>
        <v>728264127</v>
      </c>
    </row>
    <row r="36" spans="1:6" ht="33.75" customHeight="1" x14ac:dyDescent="0.25">
      <c r="A36" s="202" t="s">
        <v>82</v>
      </c>
      <c r="B36" s="203" t="s">
        <v>83</v>
      </c>
      <c r="C36" s="75">
        <f>SUM(C37:C38)</f>
        <v>1400968672</v>
      </c>
      <c r="D36" s="75">
        <f>SUM(D37:D38)</f>
        <v>0</v>
      </c>
      <c r="E36" s="75">
        <f>SUM(E37:E38)</f>
        <v>0</v>
      </c>
      <c r="F36" s="75">
        <f>SUM(F37:F38)</f>
        <v>1400968672</v>
      </c>
    </row>
    <row r="37" spans="1:6" ht="43.5" customHeight="1" thickBot="1" x14ac:dyDescent="0.3">
      <c r="A37" s="206"/>
      <c r="B37" s="207" t="s">
        <v>84</v>
      </c>
      <c r="C37" s="80">
        <f>C102+C167+C240+C307+C373+C439</f>
        <v>981810457</v>
      </c>
      <c r="D37" s="80">
        <f t="shared" ref="D37:E37" si="19">D102+D167+D240+D307+D373+D439</f>
        <v>0</v>
      </c>
      <c r="E37" s="80">
        <f t="shared" si="19"/>
        <v>0</v>
      </c>
      <c r="F37" s="80">
        <f>SUM(C37:E37)</f>
        <v>981810457</v>
      </c>
    </row>
    <row r="38" spans="1:6" ht="33" customHeight="1" thickBot="1" x14ac:dyDescent="0.3">
      <c r="A38" s="213"/>
      <c r="B38" s="221" t="s">
        <v>85</v>
      </c>
      <c r="C38" s="80">
        <f>C103+C168+C241+C308+C374+C440</f>
        <v>419158215</v>
      </c>
      <c r="D38" s="80">
        <f t="shared" ref="D38:E38" si="20">D103+D168+D241+D308+D374+D440</f>
        <v>0</v>
      </c>
      <c r="E38" s="80">
        <f t="shared" si="20"/>
        <v>0</v>
      </c>
      <c r="F38" s="80">
        <f>SUM(C38:E38)</f>
        <v>419158215</v>
      </c>
    </row>
    <row r="39" spans="1:6" ht="13.5" hidden="1" thickBot="1" x14ac:dyDescent="0.25">
      <c r="A39" s="29"/>
      <c r="B39" s="34"/>
      <c r="C39" s="81"/>
      <c r="D39" s="81"/>
      <c r="E39" s="81"/>
      <c r="F39" s="81"/>
    </row>
    <row r="40" spans="1:6" ht="33" customHeight="1" thickBot="1" x14ac:dyDescent="0.25">
      <c r="A40" s="39"/>
      <c r="B40" s="40" t="s">
        <v>86</v>
      </c>
      <c r="C40" s="82">
        <f>C35+C36</f>
        <v>2095827799</v>
      </c>
      <c r="D40" s="82">
        <f>D35+D36</f>
        <v>33405000</v>
      </c>
      <c r="E40" s="82">
        <f>E35+E36</f>
        <v>0</v>
      </c>
      <c r="F40" s="82">
        <f>F35+F36</f>
        <v>2129232799</v>
      </c>
    </row>
    <row r="41" spans="1:6" ht="17.25" customHeight="1" thickBot="1" x14ac:dyDescent="0.25">
      <c r="A41" s="36"/>
      <c r="B41" s="37"/>
      <c r="C41" s="26"/>
      <c r="D41" s="26"/>
      <c r="E41" s="26"/>
      <c r="F41" s="26"/>
    </row>
    <row r="42" spans="1:6" ht="12.75" customHeight="1" x14ac:dyDescent="0.2">
      <c r="A42" s="551"/>
      <c r="B42" s="555" t="s">
        <v>87</v>
      </c>
      <c r="C42" s="547" t="s">
        <v>151</v>
      </c>
      <c r="D42" s="578" t="s">
        <v>152</v>
      </c>
      <c r="E42" s="547" t="s">
        <v>153</v>
      </c>
      <c r="F42" s="547" t="s">
        <v>341</v>
      </c>
    </row>
    <row r="43" spans="1:6" ht="35.25" customHeight="1" thickBot="1" x14ac:dyDescent="0.25">
      <c r="A43" s="552"/>
      <c r="B43" s="556"/>
      <c r="C43" s="548"/>
      <c r="D43" s="548"/>
      <c r="E43" s="548"/>
      <c r="F43" s="548"/>
    </row>
    <row r="44" spans="1:6" ht="13.5" thickBot="1" x14ac:dyDescent="0.25">
      <c r="A44" s="110"/>
      <c r="B44" s="111"/>
      <c r="C44" s="109"/>
      <c r="D44" s="109"/>
      <c r="E44" s="109"/>
      <c r="F44" s="109"/>
    </row>
    <row r="45" spans="1:6" ht="29.25" customHeight="1" thickBot="1" x14ac:dyDescent="0.25">
      <c r="A45" s="33"/>
      <c r="B45" s="43" t="s">
        <v>88</v>
      </c>
      <c r="C45" s="87">
        <f>SUM(C46:C50)</f>
        <v>769365218</v>
      </c>
      <c r="D45" s="87">
        <f t="shared" ref="D45:F45" si="21">SUM(D46:D50)</f>
        <v>21884176</v>
      </c>
      <c r="E45" s="87">
        <f t="shared" si="21"/>
        <v>0</v>
      </c>
      <c r="F45" s="87">
        <f t="shared" si="21"/>
        <v>791249394</v>
      </c>
    </row>
    <row r="46" spans="1:6" ht="29.25" customHeight="1" thickBot="1" x14ac:dyDescent="0.25">
      <c r="A46" s="73" t="s">
        <v>89</v>
      </c>
      <c r="B46" s="74" t="s">
        <v>90</v>
      </c>
      <c r="C46" s="88">
        <f>C112+C177+C250+C317+C383+C449</f>
        <v>429885960</v>
      </c>
      <c r="D46" s="88">
        <f t="shared" ref="D46:E46" si="22">D112+D177+D250+D317+D383+D449</f>
        <v>12910800</v>
      </c>
      <c r="E46" s="88">
        <f t="shared" si="22"/>
        <v>0</v>
      </c>
      <c r="F46" s="87">
        <f t="shared" ref="F46:F60" si="23">SUM(C46:E46)</f>
        <v>442796760</v>
      </c>
    </row>
    <row r="47" spans="1:6" ht="39.75" customHeight="1" thickBot="1" x14ac:dyDescent="0.25">
      <c r="A47" s="73" t="s">
        <v>91</v>
      </c>
      <c r="B47" s="74" t="s">
        <v>92</v>
      </c>
      <c r="C47" s="88">
        <f t="shared" ref="C47:E49" si="24">C113+C178+C251+C318+C384+C450</f>
        <v>80726724</v>
      </c>
      <c r="D47" s="88">
        <f t="shared" si="24"/>
        <v>2840376</v>
      </c>
      <c r="E47" s="88">
        <f t="shared" si="24"/>
        <v>0</v>
      </c>
      <c r="F47" s="87">
        <f t="shared" si="23"/>
        <v>83567100</v>
      </c>
    </row>
    <row r="48" spans="1:6" ht="29.25" customHeight="1" thickBot="1" x14ac:dyDescent="0.25">
      <c r="A48" s="73" t="s">
        <v>93</v>
      </c>
      <c r="B48" s="74" t="s">
        <v>94</v>
      </c>
      <c r="C48" s="88">
        <f t="shared" si="24"/>
        <v>213358172</v>
      </c>
      <c r="D48" s="88">
        <f t="shared" si="24"/>
        <v>2633000</v>
      </c>
      <c r="E48" s="88">
        <f t="shared" si="24"/>
        <v>0</v>
      </c>
      <c r="F48" s="87">
        <f t="shared" si="23"/>
        <v>215991172</v>
      </c>
    </row>
    <row r="49" spans="1:6" ht="29.25" customHeight="1" thickBot="1" x14ac:dyDescent="0.25">
      <c r="A49" s="73" t="s">
        <v>95</v>
      </c>
      <c r="B49" s="74" t="s">
        <v>96</v>
      </c>
      <c r="C49" s="88">
        <f t="shared" si="24"/>
        <v>31000000</v>
      </c>
      <c r="D49" s="88">
        <f t="shared" si="24"/>
        <v>0</v>
      </c>
      <c r="E49" s="88">
        <f t="shared" si="24"/>
        <v>0</v>
      </c>
      <c r="F49" s="87">
        <f t="shared" si="23"/>
        <v>31000000</v>
      </c>
    </row>
    <row r="50" spans="1:6" ht="30.75" customHeight="1" thickBot="1" x14ac:dyDescent="0.25">
      <c r="A50" s="72" t="s">
        <v>97</v>
      </c>
      <c r="B50" s="30" t="s">
        <v>98</v>
      </c>
      <c r="C50" s="89">
        <f>SUM(C51:C54)</f>
        <v>14394362</v>
      </c>
      <c r="D50" s="89">
        <f>SUM(D51:D54)</f>
        <v>3500000</v>
      </c>
      <c r="E50" s="89">
        <f>SUM(E51:E54)</f>
        <v>0</v>
      </c>
      <c r="F50" s="87">
        <f>SUM(C50:E50)</f>
        <v>17894362</v>
      </c>
    </row>
    <row r="51" spans="1:6" ht="21.75" customHeight="1" thickBot="1" x14ac:dyDescent="0.25">
      <c r="A51" s="62"/>
      <c r="B51" s="63" t="s">
        <v>99</v>
      </c>
      <c r="C51" s="90">
        <f>C117+C190+C255+C388+C454</f>
        <v>0</v>
      </c>
      <c r="D51" s="90">
        <f t="shared" ref="D51:E51" si="25">D117+D190+D255+D388+D454</f>
        <v>0</v>
      </c>
      <c r="E51" s="90">
        <f t="shared" si="25"/>
        <v>0</v>
      </c>
      <c r="F51" s="87">
        <f t="shared" si="23"/>
        <v>0</v>
      </c>
    </row>
    <row r="52" spans="1:6" ht="40.5" customHeight="1" thickBot="1" x14ac:dyDescent="0.25">
      <c r="A52" s="64"/>
      <c r="B52" s="65" t="s">
        <v>298</v>
      </c>
      <c r="C52" s="90">
        <f t="shared" ref="C52:E54" si="26">C118+C191+C256+C389+C455</f>
        <v>3000000</v>
      </c>
      <c r="D52" s="90">
        <f t="shared" si="26"/>
        <v>0</v>
      </c>
      <c r="E52" s="90">
        <f t="shared" si="26"/>
        <v>0</v>
      </c>
      <c r="F52" s="87">
        <f>SUM(C52:E52)</f>
        <v>3000000</v>
      </c>
    </row>
    <row r="53" spans="1:6" ht="39.75" customHeight="1" thickBot="1" x14ac:dyDescent="0.25">
      <c r="A53" s="66"/>
      <c r="B53" s="67" t="s">
        <v>101</v>
      </c>
      <c r="C53" s="90">
        <v>0</v>
      </c>
      <c r="D53" s="90">
        <f t="shared" si="26"/>
        <v>3500000</v>
      </c>
      <c r="E53" s="90">
        <f t="shared" si="26"/>
        <v>0</v>
      </c>
      <c r="F53" s="87">
        <f t="shared" si="23"/>
        <v>3500000</v>
      </c>
    </row>
    <row r="54" spans="1:6" ht="24" customHeight="1" thickBot="1" x14ac:dyDescent="0.25">
      <c r="A54" s="68"/>
      <c r="B54" s="69" t="s">
        <v>102</v>
      </c>
      <c r="C54" s="90">
        <f t="shared" si="26"/>
        <v>11394362</v>
      </c>
      <c r="D54" s="90">
        <f t="shared" si="26"/>
        <v>0</v>
      </c>
      <c r="E54" s="90">
        <f t="shared" si="26"/>
        <v>0</v>
      </c>
      <c r="F54" s="87">
        <v>12262</v>
      </c>
    </row>
    <row r="55" spans="1:6" ht="24" customHeight="1" thickBot="1" x14ac:dyDescent="0.25">
      <c r="A55" s="32"/>
      <c r="B55" s="31" t="s">
        <v>103</v>
      </c>
      <c r="C55" s="87">
        <f t="shared" ref="C55:D55" si="27">C56+C57+C58</f>
        <v>903810457</v>
      </c>
      <c r="D55" s="87">
        <f t="shared" si="27"/>
        <v>0</v>
      </c>
      <c r="E55" s="87">
        <f>E56+E57+E58</f>
        <v>0</v>
      </c>
      <c r="F55" s="87">
        <f>SUM(C55:E55)</f>
        <v>903810457</v>
      </c>
    </row>
    <row r="56" spans="1:6" ht="24" customHeight="1" thickBot="1" x14ac:dyDescent="0.25">
      <c r="A56" s="73" t="s">
        <v>104</v>
      </c>
      <c r="B56" s="31" t="s">
        <v>105</v>
      </c>
      <c r="C56" s="87">
        <f>C122+C187+C260+C327+C393+C459</f>
        <v>903810457</v>
      </c>
      <c r="D56" s="87">
        <f t="shared" ref="D56:E56" si="28">D122+D187+D260+D327+D393+D459</f>
        <v>0</v>
      </c>
      <c r="E56" s="87">
        <f t="shared" si="28"/>
        <v>0</v>
      </c>
      <c r="F56" s="87">
        <f t="shared" si="23"/>
        <v>903810457</v>
      </c>
    </row>
    <row r="57" spans="1:6" ht="24" customHeight="1" thickBot="1" x14ac:dyDescent="0.25">
      <c r="A57" s="73" t="s">
        <v>106</v>
      </c>
      <c r="B57" s="31" t="s">
        <v>107</v>
      </c>
      <c r="C57" s="87">
        <f>C123+C188+C261+C328+C394+C460</f>
        <v>0</v>
      </c>
      <c r="D57" s="87">
        <f t="shared" ref="D57:E57" si="29">D123+D188+D261+D328+D394+D460</f>
        <v>0</v>
      </c>
      <c r="E57" s="87">
        <f t="shared" si="29"/>
        <v>0</v>
      </c>
      <c r="F57" s="87">
        <f t="shared" si="23"/>
        <v>0</v>
      </c>
    </row>
    <row r="58" spans="1:6" ht="27" customHeight="1" thickBot="1" x14ac:dyDescent="0.25">
      <c r="A58" s="61" t="s">
        <v>108</v>
      </c>
      <c r="B58" s="30" t="s">
        <v>109</v>
      </c>
      <c r="C58" s="89">
        <f>SUM(C59:C60)</f>
        <v>0</v>
      </c>
      <c r="D58" s="89">
        <f>SUM(D59:D60)</f>
        <v>0</v>
      </c>
      <c r="E58" s="89">
        <f>SUM(E59:E60)</f>
        <v>0</v>
      </c>
      <c r="F58" s="87">
        <f t="shared" si="23"/>
        <v>0</v>
      </c>
    </row>
    <row r="59" spans="1:6" ht="46.5" customHeight="1" thickBot="1" x14ac:dyDescent="0.25">
      <c r="A59" s="64"/>
      <c r="B59" s="65" t="s">
        <v>110</v>
      </c>
      <c r="C59" s="90">
        <f>C125+C171+C263</f>
        <v>0</v>
      </c>
      <c r="D59" s="90">
        <v>0</v>
      </c>
      <c r="E59" s="90">
        <f>E125+E171+E263</f>
        <v>0</v>
      </c>
      <c r="F59" s="87">
        <f t="shared" si="23"/>
        <v>0</v>
      </c>
    </row>
    <row r="60" spans="1:6" ht="48.75" customHeight="1" thickBot="1" x14ac:dyDescent="0.25">
      <c r="A60" s="66"/>
      <c r="B60" s="67" t="s">
        <v>111</v>
      </c>
      <c r="C60" s="90">
        <f>C126+C172+C264</f>
        <v>0</v>
      </c>
      <c r="D60" s="90">
        <v>0</v>
      </c>
      <c r="E60" s="90">
        <f>E126+E172+E264</f>
        <v>0</v>
      </c>
      <c r="F60" s="87">
        <f t="shared" si="23"/>
        <v>0</v>
      </c>
    </row>
    <row r="61" spans="1:6" ht="33" customHeight="1" thickBot="1" x14ac:dyDescent="0.25">
      <c r="A61" s="99"/>
      <c r="B61" s="74" t="s">
        <v>112</v>
      </c>
      <c r="C61" s="222">
        <f>C46+C47+C48+C49+C50+C56+C57+C58</f>
        <v>1673175675</v>
      </c>
      <c r="D61" s="222">
        <f>D46+D47+D48+D49+D50+D56+D57+D58</f>
        <v>21884176</v>
      </c>
      <c r="E61" s="222">
        <f>E46+E47+E48+E49+E50+E56+E57+E58</f>
        <v>0</v>
      </c>
      <c r="F61" s="87">
        <f>F45+F56+F57</f>
        <v>1695059851</v>
      </c>
    </row>
    <row r="62" spans="1:6" ht="24" customHeight="1" thickBot="1" x14ac:dyDescent="0.25">
      <c r="A62" s="32" t="s">
        <v>113</v>
      </c>
      <c r="B62" s="31" t="s">
        <v>114</v>
      </c>
      <c r="C62" s="87">
        <f>C63+C64</f>
        <v>434172948</v>
      </c>
      <c r="D62" s="87">
        <f t="shared" ref="D62:E62" si="30">D63</f>
        <v>0</v>
      </c>
      <c r="E62" s="87">
        <f t="shared" si="30"/>
        <v>0</v>
      </c>
      <c r="F62" s="87">
        <f>SUM(C62:E62)</f>
        <v>434172948</v>
      </c>
    </row>
    <row r="63" spans="1:6" ht="30" customHeight="1" thickBot="1" x14ac:dyDescent="0.25">
      <c r="A63" s="108"/>
      <c r="B63" s="38" t="s">
        <v>115</v>
      </c>
      <c r="C63" s="93">
        <f>C129</f>
        <v>419158215</v>
      </c>
      <c r="D63" s="93">
        <f t="shared" ref="D63:E63" si="31">D129</f>
        <v>0</v>
      </c>
      <c r="E63" s="93">
        <f t="shared" si="31"/>
        <v>0</v>
      </c>
      <c r="F63" s="87">
        <f t="shared" ref="F63:F64" si="32">SUM(C63:E63)</f>
        <v>419158215</v>
      </c>
    </row>
    <row r="64" spans="1:6" ht="33.75" customHeight="1" thickBot="1" x14ac:dyDescent="0.25">
      <c r="A64" s="70"/>
      <c r="B64" s="71" t="s">
        <v>345</v>
      </c>
      <c r="C64" s="94">
        <v>15014733</v>
      </c>
      <c r="D64" s="94"/>
      <c r="E64" s="94"/>
      <c r="F64" s="87">
        <f t="shared" si="32"/>
        <v>15014733</v>
      </c>
    </row>
    <row r="65" spans="1:6" ht="30" customHeight="1" thickBot="1" x14ac:dyDescent="0.25">
      <c r="A65" s="39"/>
      <c r="B65" s="40" t="s">
        <v>116</v>
      </c>
      <c r="C65" s="95">
        <f>C62+C61</f>
        <v>2107348623</v>
      </c>
      <c r="D65" s="95">
        <f t="shared" ref="D65:F65" si="33">D62+D61</f>
        <v>21884176</v>
      </c>
      <c r="E65" s="95">
        <f t="shared" si="33"/>
        <v>0</v>
      </c>
      <c r="F65" s="95">
        <f t="shared" si="33"/>
        <v>2129232799</v>
      </c>
    </row>
    <row r="66" spans="1:6" ht="19.5" thickBot="1" x14ac:dyDescent="0.25">
      <c r="A66" s="200" t="s">
        <v>155</v>
      </c>
      <c r="B66" s="201"/>
      <c r="C66" s="25"/>
      <c r="D66" s="25"/>
      <c r="E66" s="25"/>
      <c r="F66" s="25"/>
    </row>
    <row r="67" spans="1:6" ht="13.5" thickBot="1" x14ac:dyDescent="0.25">
      <c r="A67" s="36"/>
      <c r="B67" s="42"/>
      <c r="C67" s="26"/>
      <c r="D67" s="26"/>
      <c r="E67" s="26"/>
      <c r="F67" s="26"/>
    </row>
    <row r="68" spans="1:6" ht="12.75" customHeight="1" x14ac:dyDescent="0.2">
      <c r="A68" s="551"/>
      <c r="B68" s="555" t="s">
        <v>45</v>
      </c>
      <c r="C68" s="547" t="s">
        <v>151</v>
      </c>
      <c r="D68" s="578" t="s">
        <v>152</v>
      </c>
      <c r="E68" s="547" t="s">
        <v>153</v>
      </c>
      <c r="F68" s="547" t="s">
        <v>341</v>
      </c>
    </row>
    <row r="69" spans="1:6" ht="30.75" customHeight="1" thickBot="1" x14ac:dyDescent="0.25">
      <c r="A69" s="552"/>
      <c r="B69" s="556"/>
      <c r="C69" s="548"/>
      <c r="D69" s="548"/>
      <c r="E69" s="548"/>
      <c r="F69" s="548"/>
    </row>
    <row r="70" spans="1:6" ht="13.5" thickBot="1" x14ac:dyDescent="0.25">
      <c r="A70" s="44"/>
      <c r="B70" s="45"/>
      <c r="C70" s="29"/>
      <c r="D70" s="29"/>
      <c r="E70" s="29"/>
      <c r="F70" s="29"/>
    </row>
    <row r="71" spans="1:6" ht="28.5" customHeight="1" thickBot="1" x14ac:dyDescent="0.3">
      <c r="A71" s="202" t="s">
        <v>46</v>
      </c>
      <c r="B71" s="203" t="s">
        <v>47</v>
      </c>
      <c r="C71" s="75">
        <f>C72+C79+C80</f>
        <v>464364908</v>
      </c>
      <c r="D71" s="75" t="e">
        <f>D72+D79+#REF!</f>
        <v>#REF!</v>
      </c>
      <c r="E71" s="75">
        <f>E72+E79+E80</f>
        <v>0</v>
      </c>
      <c r="F71" s="75" t="e">
        <f>SUM(C71:E71)</f>
        <v>#REF!</v>
      </c>
    </row>
    <row r="72" spans="1:6" ht="28.5" customHeight="1" x14ac:dyDescent="0.25">
      <c r="A72" s="204"/>
      <c r="B72" s="205" t="s">
        <v>48</v>
      </c>
      <c r="C72" s="76">
        <f>SUM(C73:C78)</f>
        <v>420604908</v>
      </c>
      <c r="D72" s="76">
        <f>SUM(D73:D78)</f>
        <v>0</v>
      </c>
      <c r="E72" s="76">
        <f>SUM(E73:E78)</f>
        <v>0</v>
      </c>
      <c r="F72" s="75">
        <f>SUM(C72:E72)</f>
        <v>420604908</v>
      </c>
    </row>
    <row r="73" spans="1:6" ht="41.25" customHeight="1" x14ac:dyDescent="0.25">
      <c r="A73" s="206"/>
      <c r="B73" s="207" t="s">
        <v>49</v>
      </c>
      <c r="C73" s="77">
        <v>160627951</v>
      </c>
      <c r="D73" s="77"/>
      <c r="E73" s="77"/>
      <c r="F73" s="77">
        <f>SUM(C73:E73)</f>
        <v>160627951</v>
      </c>
    </row>
    <row r="74" spans="1:6" ht="42" customHeight="1" x14ac:dyDescent="0.25">
      <c r="A74" s="206"/>
      <c r="B74" s="53" t="s">
        <v>50</v>
      </c>
      <c r="C74" s="77">
        <v>127183667</v>
      </c>
      <c r="D74" s="77"/>
      <c r="E74" s="77"/>
      <c r="F74" s="77">
        <f t="shared" ref="F74:F81" si="34">SUM(C74:E74)</f>
        <v>127183667</v>
      </c>
    </row>
    <row r="75" spans="1:6" ht="54" customHeight="1" x14ac:dyDescent="0.25">
      <c r="A75" s="206"/>
      <c r="B75" s="53" t="s">
        <v>51</v>
      </c>
      <c r="C75" s="77">
        <v>125922910</v>
      </c>
      <c r="D75" s="77"/>
      <c r="E75" s="77"/>
      <c r="F75" s="77">
        <f t="shared" si="34"/>
        <v>125922910</v>
      </c>
    </row>
    <row r="76" spans="1:6" ht="39" customHeight="1" x14ac:dyDescent="0.25">
      <c r="A76" s="206"/>
      <c r="B76" s="207" t="s">
        <v>52</v>
      </c>
      <c r="C76" s="77">
        <v>6870380</v>
      </c>
      <c r="D76" s="77"/>
      <c r="E76" s="77"/>
      <c r="F76" s="77">
        <f t="shared" si="34"/>
        <v>6870380</v>
      </c>
    </row>
    <row r="77" spans="1:6" ht="28.5" customHeight="1" x14ac:dyDescent="0.25">
      <c r="A77" s="206"/>
      <c r="B77" s="207" t="s">
        <v>53</v>
      </c>
      <c r="C77" s="77">
        <v>0</v>
      </c>
      <c r="D77" s="77"/>
      <c r="E77" s="77"/>
      <c r="F77" s="77">
        <f t="shared" si="34"/>
        <v>0</v>
      </c>
    </row>
    <row r="78" spans="1:6" ht="27" customHeight="1" x14ac:dyDescent="0.25">
      <c r="A78" s="206"/>
      <c r="B78" s="207" t="s">
        <v>54</v>
      </c>
      <c r="C78" s="77">
        <v>0</v>
      </c>
      <c r="D78" s="77"/>
      <c r="E78" s="77"/>
      <c r="F78" s="77">
        <f t="shared" si="34"/>
        <v>0</v>
      </c>
    </row>
    <row r="79" spans="1:6" ht="52.5" customHeight="1" x14ac:dyDescent="0.25">
      <c r="A79" s="204"/>
      <c r="B79" s="205" t="s">
        <v>55</v>
      </c>
      <c r="C79" s="76">
        <v>0</v>
      </c>
      <c r="D79" s="76"/>
      <c r="E79" s="76"/>
      <c r="F79" s="77">
        <f t="shared" si="34"/>
        <v>0</v>
      </c>
    </row>
    <row r="80" spans="1:6" ht="44.25" customHeight="1" thickBot="1" x14ac:dyDescent="0.3">
      <c r="A80" s="209"/>
      <c r="B80" s="210" t="s">
        <v>56</v>
      </c>
      <c r="C80" s="78">
        <v>43760000</v>
      </c>
      <c r="D80" s="80">
        <v>28095000</v>
      </c>
      <c r="E80" s="78"/>
      <c r="F80" s="77">
        <f t="shared" si="34"/>
        <v>71855000</v>
      </c>
    </row>
    <row r="81" spans="1:6" ht="39.75" customHeight="1" thickBot="1" x14ac:dyDescent="0.3">
      <c r="A81" s="211" t="s">
        <v>57</v>
      </c>
      <c r="B81" s="212" t="s">
        <v>58</v>
      </c>
      <c r="C81" s="79">
        <v>0</v>
      </c>
      <c r="D81" s="79"/>
      <c r="E81" s="79"/>
      <c r="F81" s="79">
        <f t="shared" si="34"/>
        <v>0</v>
      </c>
    </row>
    <row r="82" spans="1:6" ht="29.25" customHeight="1" x14ac:dyDescent="0.25">
      <c r="A82" s="202" t="s">
        <v>59</v>
      </c>
      <c r="B82" s="203" t="s">
        <v>60</v>
      </c>
      <c r="C82" s="75">
        <f>C83+C86</f>
        <v>71060485</v>
      </c>
      <c r="D82" s="75"/>
      <c r="E82" s="75"/>
      <c r="F82" s="76">
        <f>SUM(C82:E82)</f>
        <v>71060485</v>
      </c>
    </row>
    <row r="83" spans="1:6" ht="20.25" customHeight="1" x14ac:dyDescent="0.25">
      <c r="A83" s="204"/>
      <c r="B83" s="205" t="s">
        <v>154</v>
      </c>
      <c r="C83" s="76">
        <f>C84+C85</f>
        <v>66000000</v>
      </c>
      <c r="D83" s="76"/>
      <c r="E83" s="76"/>
      <c r="F83" s="76">
        <f>SUM(C83:E83)</f>
        <v>66000000</v>
      </c>
    </row>
    <row r="84" spans="1:6" ht="24" customHeight="1" x14ac:dyDescent="0.25">
      <c r="A84" s="206"/>
      <c r="B84" s="207" t="s">
        <v>156</v>
      </c>
      <c r="C84" s="77">
        <v>60000000</v>
      </c>
      <c r="D84" s="77"/>
      <c r="E84" s="77"/>
      <c r="F84" s="77">
        <f>SUM(C84:E84)</f>
        <v>60000000</v>
      </c>
    </row>
    <row r="85" spans="1:6" ht="19.5" customHeight="1" x14ac:dyDescent="0.25">
      <c r="A85" s="206"/>
      <c r="B85" s="207" t="s">
        <v>63</v>
      </c>
      <c r="C85" s="77">
        <v>6000000</v>
      </c>
      <c r="D85" s="77"/>
      <c r="E85" s="77"/>
      <c r="F85" s="77">
        <f>SUM(C85:E85)</f>
        <v>6000000</v>
      </c>
    </row>
    <row r="86" spans="1:6" ht="19.5" customHeight="1" x14ac:dyDescent="0.25">
      <c r="A86" s="204"/>
      <c r="B86" s="205" t="s">
        <v>64</v>
      </c>
      <c r="C86" s="76">
        <f>SUM(C87:C91)</f>
        <v>5060485</v>
      </c>
      <c r="D86" s="76">
        <f t="shared" ref="D86:F86" si="35">SUM(D87:D91)</f>
        <v>0</v>
      </c>
      <c r="E86" s="76">
        <f t="shared" si="35"/>
        <v>0</v>
      </c>
      <c r="F86" s="76">
        <f t="shared" si="35"/>
        <v>5060485</v>
      </c>
    </row>
    <row r="87" spans="1:6" ht="30.75" customHeight="1" x14ac:dyDescent="0.25">
      <c r="A87" s="206"/>
      <c r="B87" s="207" t="s">
        <v>65</v>
      </c>
      <c r="C87" s="77">
        <v>0</v>
      </c>
      <c r="D87" s="77"/>
      <c r="E87" s="77"/>
      <c r="F87" s="77">
        <f>SUM(C87:E87)</f>
        <v>0</v>
      </c>
    </row>
    <row r="88" spans="1:6" ht="15.75" x14ac:dyDescent="0.25">
      <c r="A88" s="206"/>
      <c r="B88" s="207" t="s">
        <v>66</v>
      </c>
      <c r="C88" s="77">
        <v>50000</v>
      </c>
      <c r="D88" s="77"/>
      <c r="E88" s="77"/>
      <c r="F88" s="77">
        <f t="shared" ref="F88:F93" si="36">SUM(C88:E88)</f>
        <v>50000</v>
      </c>
    </row>
    <row r="89" spans="1:6" ht="15.75" x14ac:dyDescent="0.25">
      <c r="A89" s="206"/>
      <c r="B89" s="207" t="s">
        <v>67</v>
      </c>
      <c r="C89" s="77">
        <v>698485</v>
      </c>
      <c r="D89" s="77"/>
      <c r="E89" s="77"/>
      <c r="F89" s="77">
        <f t="shared" si="36"/>
        <v>698485</v>
      </c>
    </row>
    <row r="90" spans="1:6" ht="16.5" thickBot="1" x14ac:dyDescent="0.3">
      <c r="A90" s="213"/>
      <c r="B90" s="214" t="s">
        <v>68</v>
      </c>
      <c r="C90" s="80">
        <v>1312000</v>
      </c>
      <c r="D90" s="80"/>
      <c r="E90" s="80"/>
      <c r="F90" s="77">
        <f t="shared" si="36"/>
        <v>1312000</v>
      </c>
    </row>
    <row r="91" spans="1:6" ht="16.5" thickBot="1" x14ac:dyDescent="0.3">
      <c r="A91" s="481"/>
      <c r="B91" s="482" t="s">
        <v>307</v>
      </c>
      <c r="C91" s="479">
        <v>3000000</v>
      </c>
      <c r="D91" s="479"/>
      <c r="E91" s="479"/>
      <c r="F91" s="77">
        <f t="shared" si="36"/>
        <v>3000000</v>
      </c>
    </row>
    <row r="92" spans="1:6" ht="24" customHeight="1" thickBot="1" x14ac:dyDescent="0.3">
      <c r="A92" s="211" t="s">
        <v>69</v>
      </c>
      <c r="B92" s="86" t="s">
        <v>70</v>
      </c>
      <c r="C92" s="79">
        <v>15425000</v>
      </c>
      <c r="D92" s="79"/>
      <c r="E92" s="79"/>
      <c r="F92" s="77">
        <f t="shared" si="36"/>
        <v>15425000</v>
      </c>
    </row>
    <row r="93" spans="1:6" ht="24" customHeight="1" thickBot="1" x14ac:dyDescent="0.3">
      <c r="A93" s="215" t="s">
        <v>71</v>
      </c>
      <c r="B93" s="216" t="s">
        <v>72</v>
      </c>
      <c r="C93" s="85">
        <v>0</v>
      </c>
      <c r="D93" s="85"/>
      <c r="E93" s="85"/>
      <c r="F93" s="85">
        <f t="shared" si="36"/>
        <v>0</v>
      </c>
    </row>
    <row r="94" spans="1:6" ht="33" customHeight="1" x14ac:dyDescent="0.25">
      <c r="A94" s="202" t="s">
        <v>73</v>
      </c>
      <c r="B94" s="217" t="s">
        <v>74</v>
      </c>
      <c r="C94" s="75">
        <f>SUM(C95:C96)</f>
        <v>0</v>
      </c>
      <c r="D94" s="75">
        <f>SUM(D95:D96)</f>
        <v>5310000</v>
      </c>
      <c r="E94" s="75">
        <f>SUM(E95:E96)</f>
        <v>0</v>
      </c>
      <c r="F94" s="75">
        <f>SUM(F95:F96)</f>
        <v>5310000</v>
      </c>
    </row>
    <row r="95" spans="1:6" ht="65.25" customHeight="1" x14ac:dyDescent="0.25">
      <c r="A95" s="206"/>
      <c r="B95" s="207" t="s">
        <v>75</v>
      </c>
      <c r="C95" s="77"/>
      <c r="D95" s="77">
        <v>5310000</v>
      </c>
      <c r="E95" s="77"/>
      <c r="F95" s="77">
        <f>SUM(C95:E95)</f>
        <v>5310000</v>
      </c>
    </row>
    <row r="96" spans="1:6" ht="30.75" customHeight="1" thickBot="1" x14ac:dyDescent="0.3">
      <c r="A96" s="213"/>
      <c r="B96" s="214" t="s">
        <v>76</v>
      </c>
      <c r="C96" s="80">
        <v>0</v>
      </c>
      <c r="E96" s="80"/>
      <c r="F96" s="80">
        <f>SUM(C96:E96)</f>
        <v>0</v>
      </c>
    </row>
    <row r="97" spans="1:6" ht="31.5" customHeight="1" x14ac:dyDescent="0.25">
      <c r="A97" s="202" t="s">
        <v>77</v>
      </c>
      <c r="B97" s="203" t="s">
        <v>78</v>
      </c>
      <c r="C97" s="75">
        <f>SUM(C98:C99)</f>
        <v>0</v>
      </c>
      <c r="D97" s="75">
        <f>SUM(D98:D99)</f>
        <v>0</v>
      </c>
      <c r="E97" s="75">
        <f>SUM(E98:E99)</f>
        <v>0</v>
      </c>
      <c r="F97" s="75">
        <f>SUM(F98:F99)</f>
        <v>0</v>
      </c>
    </row>
    <row r="98" spans="1:6" ht="66" customHeight="1" x14ac:dyDescent="0.25">
      <c r="A98" s="206"/>
      <c r="B98" s="207" t="s">
        <v>79</v>
      </c>
      <c r="C98" s="77">
        <v>0</v>
      </c>
      <c r="D98" s="77"/>
      <c r="E98" s="77"/>
      <c r="F98" s="77">
        <f>SUM(C98:E98)</f>
        <v>0</v>
      </c>
    </row>
    <row r="99" spans="1:6" ht="44.25" customHeight="1" thickBot="1" x14ac:dyDescent="0.3">
      <c r="A99" s="213"/>
      <c r="B99" s="214" t="s">
        <v>80</v>
      </c>
      <c r="C99" s="80"/>
      <c r="D99" s="80"/>
      <c r="E99" s="80"/>
      <c r="F99" s="80"/>
    </row>
    <row r="100" spans="1:6" ht="30.75" customHeight="1" thickBot="1" x14ac:dyDescent="0.3">
      <c r="A100" s="219"/>
      <c r="B100" s="220" t="s">
        <v>81</v>
      </c>
      <c r="C100" s="98">
        <f>C71+C81+C82+C92+C93+C94+C97</f>
        <v>550850393</v>
      </c>
      <c r="D100" s="98" t="e">
        <f>D71+D81+D82+D92+D93+D94+D97</f>
        <v>#REF!</v>
      </c>
      <c r="E100" s="98">
        <f>E71+E81+E82+E92+E93+E94+E97</f>
        <v>0</v>
      </c>
      <c r="F100" s="98" t="e">
        <f>F71+F81+F82+F92+F93+F94+F97</f>
        <v>#REF!</v>
      </c>
    </row>
    <row r="101" spans="1:6" ht="27" customHeight="1" x14ac:dyDescent="0.25">
      <c r="A101" s="202" t="s">
        <v>82</v>
      </c>
      <c r="B101" s="203" t="s">
        <v>83</v>
      </c>
      <c r="C101" s="75">
        <f>SUM(C102:C103)</f>
        <v>931810457</v>
      </c>
      <c r="D101" s="75">
        <f>SUM(D102:D103)</f>
        <v>0</v>
      </c>
      <c r="E101" s="75">
        <f>SUM(E102:E103)</f>
        <v>0</v>
      </c>
      <c r="F101" s="75">
        <f>SUM(F102:F103)</f>
        <v>931810457</v>
      </c>
    </row>
    <row r="102" spans="1:6" ht="42" customHeight="1" x14ac:dyDescent="0.25">
      <c r="A102" s="206"/>
      <c r="B102" s="207" t="s">
        <v>84</v>
      </c>
      <c r="C102" s="77">
        <v>931810457</v>
      </c>
      <c r="D102" s="77"/>
      <c r="E102" s="77"/>
      <c r="F102" s="77">
        <f>SUM(C102:E102)</f>
        <v>931810457</v>
      </c>
    </row>
    <row r="103" spans="1:6" ht="36.75" customHeight="1" thickBot="1" x14ac:dyDescent="0.3">
      <c r="A103" s="213"/>
      <c r="B103" s="221" t="s">
        <v>85</v>
      </c>
      <c r="C103" s="80">
        <v>0</v>
      </c>
      <c r="D103" s="80"/>
      <c r="E103" s="80"/>
      <c r="F103" s="77">
        <f>SUM(C103:E103)</f>
        <v>0</v>
      </c>
    </row>
    <row r="104" spans="1:6" ht="13.5" thickBot="1" x14ac:dyDescent="0.25">
      <c r="A104" s="29"/>
      <c r="B104" s="34"/>
      <c r="C104" s="81"/>
      <c r="D104" s="81"/>
      <c r="E104" s="81"/>
      <c r="F104" s="81"/>
    </row>
    <row r="105" spans="1:6" ht="32.25" customHeight="1" thickBot="1" x14ac:dyDescent="0.25">
      <c r="A105" s="39"/>
      <c r="B105" s="40" t="s">
        <v>86</v>
      </c>
      <c r="C105" s="82">
        <f>C100+C101</f>
        <v>1482660850</v>
      </c>
      <c r="D105" s="82" t="e">
        <f>D100+D101</f>
        <v>#REF!</v>
      </c>
      <c r="E105" s="82">
        <f>E100+E101</f>
        <v>0</v>
      </c>
      <c r="F105" s="82" t="e">
        <f>F100+F101</f>
        <v>#REF!</v>
      </c>
    </row>
    <row r="106" spans="1:6" ht="13.5" thickBot="1" x14ac:dyDescent="0.25">
      <c r="A106" s="223"/>
      <c r="B106" s="224"/>
      <c r="C106" s="224"/>
      <c r="D106" s="224"/>
      <c r="E106" s="224"/>
      <c r="F106" s="224"/>
    </row>
    <row r="107" spans="1:6" ht="13.5" thickBot="1" x14ac:dyDescent="0.25">
      <c r="A107" s="36"/>
      <c r="B107" s="37"/>
      <c r="C107" s="26"/>
      <c r="D107" s="26"/>
      <c r="E107" s="26"/>
      <c r="F107" s="26"/>
    </row>
    <row r="108" spans="1:6" ht="12.75" customHeight="1" x14ac:dyDescent="0.2">
      <c r="A108" s="551"/>
      <c r="B108" s="555" t="s">
        <v>87</v>
      </c>
      <c r="C108" s="547" t="s">
        <v>151</v>
      </c>
      <c r="D108" s="578" t="s">
        <v>152</v>
      </c>
      <c r="E108" s="547" t="s">
        <v>153</v>
      </c>
      <c r="F108" s="547" t="s">
        <v>341</v>
      </c>
    </row>
    <row r="109" spans="1:6" ht="25.5" customHeight="1" thickBot="1" x14ac:dyDescent="0.25">
      <c r="A109" s="552"/>
      <c r="B109" s="556"/>
      <c r="C109" s="548"/>
      <c r="D109" s="548"/>
      <c r="E109" s="548"/>
      <c r="F109" s="548"/>
    </row>
    <row r="110" spans="1:6" ht="13.5" thickBot="1" x14ac:dyDescent="0.25">
      <c r="A110" s="110"/>
      <c r="B110" s="111"/>
      <c r="C110" s="109"/>
      <c r="D110" s="109"/>
      <c r="E110" s="109"/>
      <c r="F110" s="109"/>
    </row>
    <row r="111" spans="1:6" ht="31.5" customHeight="1" thickBot="1" x14ac:dyDescent="0.25">
      <c r="A111" s="33"/>
      <c r="B111" s="43" t="s">
        <v>88</v>
      </c>
      <c r="C111" s="87">
        <f>C112+C113+C114+C115+C116</f>
        <v>174082445</v>
      </c>
      <c r="D111" s="87">
        <f>SUM(D112:D115)</f>
        <v>500000</v>
      </c>
      <c r="E111" s="87">
        <f>E112+E113+E114+E115+E116</f>
        <v>0</v>
      </c>
      <c r="F111" s="87">
        <f>F112+F113+F114+F115+F116</f>
        <v>178082445</v>
      </c>
    </row>
    <row r="112" spans="1:6" ht="27.75" customHeight="1" thickBot="1" x14ac:dyDescent="0.25">
      <c r="A112" s="73" t="s">
        <v>89</v>
      </c>
      <c r="B112" s="74" t="s">
        <v>90</v>
      </c>
      <c r="C112" s="88">
        <v>55290528</v>
      </c>
      <c r="D112" s="88"/>
      <c r="E112" s="88"/>
      <c r="F112" s="88">
        <f t="shared" ref="F112:F114" si="37">SUM(C112:E112)</f>
        <v>55290528</v>
      </c>
    </row>
    <row r="113" spans="1:6" ht="38.25" customHeight="1" thickBot="1" x14ac:dyDescent="0.25">
      <c r="A113" s="73" t="s">
        <v>91</v>
      </c>
      <c r="B113" s="74" t="s">
        <v>92</v>
      </c>
      <c r="C113" s="88">
        <v>10729555</v>
      </c>
      <c r="D113" s="88"/>
      <c r="E113" s="88"/>
      <c r="F113" s="88">
        <f t="shared" si="37"/>
        <v>10729555</v>
      </c>
    </row>
    <row r="114" spans="1:6" ht="18" customHeight="1" thickBot="1" x14ac:dyDescent="0.25">
      <c r="A114" s="73" t="s">
        <v>93</v>
      </c>
      <c r="B114" s="74" t="s">
        <v>94</v>
      </c>
      <c r="C114" s="88">
        <v>62668000</v>
      </c>
      <c r="D114" s="88">
        <v>500000</v>
      </c>
      <c r="E114" s="88"/>
      <c r="F114" s="88">
        <f t="shared" si="37"/>
        <v>63168000</v>
      </c>
    </row>
    <row r="115" spans="1:6" ht="21.75" customHeight="1" thickBot="1" x14ac:dyDescent="0.25">
      <c r="A115" s="73" t="s">
        <v>95</v>
      </c>
      <c r="B115" s="74" t="s">
        <v>96</v>
      </c>
      <c r="C115" s="88">
        <v>31000000</v>
      </c>
      <c r="D115" s="88">
        <v>0</v>
      </c>
      <c r="E115" s="88"/>
      <c r="F115" s="88">
        <f>SUM(C115:E115)</f>
        <v>31000000</v>
      </c>
    </row>
    <row r="116" spans="1:6" ht="27.75" customHeight="1" x14ac:dyDescent="0.2">
      <c r="A116" s="72" t="s">
        <v>97</v>
      </c>
      <c r="B116" s="30" t="s">
        <v>98</v>
      </c>
      <c r="C116" s="89">
        <f>SUM(C117:C120)</f>
        <v>14394362</v>
      </c>
      <c r="D116" s="89">
        <f>SUM(D117:D120)</f>
        <v>3500000</v>
      </c>
      <c r="E116" s="89">
        <f>SUM(E117:E120)</f>
        <v>0</v>
      </c>
      <c r="F116" s="89">
        <f>SUM(F117:F120)</f>
        <v>17894362</v>
      </c>
    </row>
    <row r="117" spans="1:6" ht="22.5" customHeight="1" thickBot="1" x14ac:dyDescent="0.25">
      <c r="A117" s="62"/>
      <c r="B117" s="63" t="s">
        <v>99</v>
      </c>
      <c r="C117" s="90">
        <v>0</v>
      </c>
      <c r="D117" s="90"/>
      <c r="E117" s="90"/>
      <c r="F117" s="91">
        <f t="shared" ref="F117:F119" si="38">SUM(C117:E117)</f>
        <v>0</v>
      </c>
    </row>
    <row r="118" spans="1:6" ht="51.75" customHeight="1" thickBot="1" x14ac:dyDescent="0.25">
      <c r="A118" s="64"/>
      <c r="B118" s="65" t="s">
        <v>298</v>
      </c>
      <c r="C118" s="90">
        <v>3000000</v>
      </c>
      <c r="D118" s="90"/>
      <c r="E118" s="90"/>
      <c r="F118" s="225">
        <f t="shared" si="38"/>
        <v>3000000</v>
      </c>
    </row>
    <row r="119" spans="1:6" ht="39.75" customHeight="1" thickBot="1" x14ac:dyDescent="0.25">
      <c r="A119" s="66"/>
      <c r="B119" s="67" t="s">
        <v>101</v>
      </c>
      <c r="C119" s="90">
        <v>0</v>
      </c>
      <c r="D119" s="90">
        <v>3500000</v>
      </c>
      <c r="E119" s="90"/>
      <c r="F119" s="225">
        <f t="shared" si="38"/>
        <v>3500000</v>
      </c>
    </row>
    <row r="120" spans="1:6" ht="18" customHeight="1" thickBot="1" x14ac:dyDescent="0.25">
      <c r="A120" s="68"/>
      <c r="B120" s="69" t="s">
        <v>102</v>
      </c>
      <c r="C120" s="91">
        <v>11394362</v>
      </c>
      <c r="D120" s="91"/>
      <c r="E120" s="91"/>
      <c r="F120" s="225">
        <f>SUM(C120:E120)</f>
        <v>11394362</v>
      </c>
    </row>
    <row r="121" spans="1:6" ht="22.5" customHeight="1" thickBot="1" x14ac:dyDescent="0.25">
      <c r="A121" s="32"/>
      <c r="B121" s="31" t="s">
        <v>103</v>
      </c>
      <c r="C121" s="87">
        <v>0</v>
      </c>
      <c r="D121" s="87">
        <v>0</v>
      </c>
      <c r="E121" s="87">
        <f>E122+E123+E124</f>
        <v>0</v>
      </c>
      <c r="F121" s="225">
        <f t="shared" ref="F121:F126" si="39">SUM(C121:E121)</f>
        <v>0</v>
      </c>
    </row>
    <row r="122" spans="1:6" ht="22.5" customHeight="1" thickBot="1" x14ac:dyDescent="0.25">
      <c r="A122" s="73" t="s">
        <v>104</v>
      </c>
      <c r="B122" s="31" t="s">
        <v>105</v>
      </c>
      <c r="C122" s="87">
        <v>903810457</v>
      </c>
      <c r="D122" s="87"/>
      <c r="E122" s="87"/>
      <c r="F122" s="225">
        <f t="shared" si="39"/>
        <v>903810457</v>
      </c>
    </row>
    <row r="123" spans="1:6" ht="22.5" customHeight="1" thickBot="1" x14ac:dyDescent="0.25">
      <c r="A123" s="73" t="s">
        <v>106</v>
      </c>
      <c r="B123" s="31" t="s">
        <v>107</v>
      </c>
      <c r="C123" s="87">
        <v>0</v>
      </c>
      <c r="D123" s="87"/>
      <c r="E123" s="87"/>
      <c r="F123" s="225">
        <f t="shared" si="39"/>
        <v>0</v>
      </c>
    </row>
    <row r="124" spans="1:6" ht="32.25" customHeight="1" thickBot="1" x14ac:dyDescent="0.25">
      <c r="A124" s="61" t="s">
        <v>108</v>
      </c>
      <c r="B124" s="30" t="s">
        <v>109</v>
      </c>
      <c r="C124" s="89">
        <f>SUM(C125:C126)</f>
        <v>0</v>
      </c>
      <c r="D124" s="89">
        <v>0</v>
      </c>
      <c r="E124" s="89">
        <f>SUM(E125:E126)</f>
        <v>0</v>
      </c>
      <c r="F124" s="225">
        <f t="shared" si="39"/>
        <v>0</v>
      </c>
    </row>
    <row r="125" spans="1:6" ht="53.25" customHeight="1" thickBot="1" x14ac:dyDescent="0.25">
      <c r="A125" s="64"/>
      <c r="B125" s="65" t="s">
        <v>110</v>
      </c>
      <c r="C125" s="90"/>
      <c r="D125" s="90"/>
      <c r="E125" s="90"/>
      <c r="F125" s="225">
        <f t="shared" si="39"/>
        <v>0</v>
      </c>
    </row>
    <row r="126" spans="1:6" ht="41.25" customHeight="1" thickBot="1" x14ac:dyDescent="0.25">
      <c r="A126" s="66"/>
      <c r="B126" s="67" t="s">
        <v>111</v>
      </c>
      <c r="C126" s="92"/>
      <c r="D126" s="92"/>
      <c r="E126" s="92"/>
      <c r="F126" s="225">
        <f t="shared" si="39"/>
        <v>0</v>
      </c>
    </row>
    <row r="127" spans="1:6" ht="34.5" customHeight="1" thickBot="1" x14ac:dyDescent="0.25">
      <c r="A127" s="99"/>
      <c r="B127" s="74" t="s">
        <v>112</v>
      </c>
      <c r="C127" s="88">
        <f>C112+C113+C115+C116+C122+C123+C124+C114</f>
        <v>1077892902</v>
      </c>
      <c r="D127" s="88">
        <f>D112+D113+D114+D115+D116+D122+D123+D124</f>
        <v>4000000</v>
      </c>
      <c r="E127" s="88">
        <f>E112+E113+E114+E115+E116+E122+E123+E124</f>
        <v>0</v>
      </c>
      <c r="F127" s="88">
        <f>F112+F113+F114+F115+F116+F122+F123+F124</f>
        <v>1081892902</v>
      </c>
    </row>
    <row r="128" spans="1:6" ht="26.25" customHeight="1" thickBot="1" x14ac:dyDescent="0.25">
      <c r="A128" s="32" t="s">
        <v>113</v>
      </c>
      <c r="B128" s="31" t="s">
        <v>114</v>
      </c>
      <c r="C128" s="87">
        <f>SUM(C129:C130)</f>
        <v>434172948</v>
      </c>
      <c r="D128" s="87">
        <f t="shared" ref="D128:F128" si="40">SUM(D129:D130)</f>
        <v>0</v>
      </c>
      <c r="E128" s="87">
        <f t="shared" si="40"/>
        <v>0</v>
      </c>
      <c r="F128" s="87">
        <f t="shared" si="40"/>
        <v>434172948</v>
      </c>
    </row>
    <row r="129" spans="1:6" ht="31.5" customHeight="1" thickBot="1" x14ac:dyDescent="0.25">
      <c r="A129" s="108"/>
      <c r="B129" s="38" t="s">
        <v>115</v>
      </c>
      <c r="C129" s="93">
        <v>419158215</v>
      </c>
      <c r="D129" s="93"/>
      <c r="E129" s="93"/>
      <c r="F129" s="93">
        <f>SUM(C129:E129)</f>
        <v>419158215</v>
      </c>
    </row>
    <row r="130" spans="1:6" ht="33" customHeight="1" thickBot="1" x14ac:dyDescent="0.25">
      <c r="A130" s="70"/>
      <c r="B130" s="71" t="s">
        <v>345</v>
      </c>
      <c r="C130" s="94">
        <v>15014733</v>
      </c>
      <c r="D130" s="94"/>
      <c r="E130" s="94"/>
      <c r="F130" s="93">
        <f>SUM(C130:E130)</f>
        <v>15014733</v>
      </c>
    </row>
    <row r="131" spans="1:6" ht="31.5" customHeight="1" thickBot="1" x14ac:dyDescent="0.25">
      <c r="A131" s="39"/>
      <c r="B131" s="40" t="s">
        <v>116</v>
      </c>
      <c r="C131" s="95">
        <f>C127+C128</f>
        <v>1512065850</v>
      </c>
      <c r="D131" s="95">
        <f>D127+D128</f>
        <v>4000000</v>
      </c>
      <c r="E131" s="95">
        <f>E127+E128</f>
        <v>0</v>
      </c>
      <c r="F131" s="95">
        <f>F127+F128</f>
        <v>1516065850</v>
      </c>
    </row>
    <row r="132" spans="1:6" ht="19.5" thickBot="1" x14ac:dyDescent="0.25">
      <c r="A132" s="200" t="s">
        <v>157</v>
      </c>
      <c r="B132" s="201"/>
      <c r="C132" s="25"/>
      <c r="D132" s="25"/>
      <c r="E132" s="25"/>
      <c r="F132" s="25"/>
    </row>
    <row r="133" spans="1:6" ht="13.5" thickBot="1" x14ac:dyDescent="0.25">
      <c r="A133" s="36"/>
      <c r="B133" s="42"/>
      <c r="C133" s="26"/>
      <c r="D133" s="26"/>
      <c r="E133" s="26"/>
      <c r="F133" s="26"/>
    </row>
    <row r="134" spans="1:6" ht="13.5" customHeight="1" x14ac:dyDescent="0.2">
      <c r="A134" s="551"/>
      <c r="B134" s="555" t="s">
        <v>45</v>
      </c>
      <c r="C134" s="547" t="s">
        <v>151</v>
      </c>
      <c r="D134" s="578" t="s">
        <v>152</v>
      </c>
      <c r="E134" s="547" t="s">
        <v>153</v>
      </c>
      <c r="F134" s="547" t="s">
        <v>341</v>
      </c>
    </row>
    <row r="135" spans="1:6" ht="29.25" customHeight="1" thickBot="1" x14ac:dyDescent="0.25">
      <c r="A135" s="552"/>
      <c r="B135" s="556"/>
      <c r="C135" s="548"/>
      <c r="D135" s="548"/>
      <c r="E135" s="548"/>
      <c r="F135" s="548"/>
    </row>
    <row r="136" spans="1:6" ht="13.5" thickBot="1" x14ac:dyDescent="0.25">
      <c r="A136" s="44"/>
      <c r="B136" s="45"/>
      <c r="C136" s="29"/>
      <c r="D136" s="29"/>
      <c r="E136" s="29"/>
      <c r="F136" s="29"/>
    </row>
    <row r="137" spans="1:6" ht="49.5" customHeight="1" x14ac:dyDescent="0.25">
      <c r="A137" s="202" t="s">
        <v>46</v>
      </c>
      <c r="B137" s="203" t="s">
        <v>47</v>
      </c>
      <c r="C137" s="75">
        <f>C138+C145+C146</f>
        <v>0</v>
      </c>
      <c r="D137" s="75">
        <f>D138+D145+D146</f>
        <v>0</v>
      </c>
      <c r="E137" s="75">
        <f>E138+E145+E146</f>
        <v>0</v>
      </c>
      <c r="F137" s="75">
        <f>F138+F145+F146</f>
        <v>0</v>
      </c>
    </row>
    <row r="138" spans="1:6" ht="49.5" customHeight="1" x14ac:dyDescent="0.25">
      <c r="A138" s="204"/>
      <c r="B138" s="205" t="s">
        <v>48</v>
      </c>
      <c r="C138" s="76">
        <f>SUM(C139:C144)</f>
        <v>0</v>
      </c>
      <c r="D138" s="76">
        <f>SUM(D139:D144)</f>
        <v>0</v>
      </c>
      <c r="E138" s="76">
        <f>SUM(E139:E144)</f>
        <v>0</v>
      </c>
      <c r="F138" s="76">
        <f>SUM(F139:F144)</f>
        <v>0</v>
      </c>
    </row>
    <row r="139" spans="1:6" ht="49.5" customHeight="1" x14ac:dyDescent="0.25">
      <c r="A139" s="206"/>
      <c r="B139" s="207" t="s">
        <v>49</v>
      </c>
      <c r="C139" s="77">
        <v>0</v>
      </c>
      <c r="D139" s="77"/>
      <c r="E139" s="77"/>
      <c r="F139" s="77">
        <f>SUM(C139:E139)</f>
        <v>0</v>
      </c>
    </row>
    <row r="140" spans="1:6" ht="43.5" customHeight="1" x14ac:dyDescent="0.25">
      <c r="A140" s="206"/>
      <c r="B140" s="53" t="s">
        <v>50</v>
      </c>
      <c r="C140" s="77">
        <v>0</v>
      </c>
      <c r="D140" s="77"/>
      <c r="E140" s="77"/>
      <c r="F140" s="77">
        <f t="shared" ref="F140:F146" si="41">SUM(C140:E140)</f>
        <v>0</v>
      </c>
    </row>
    <row r="141" spans="1:6" ht="53.25" customHeight="1" x14ac:dyDescent="0.25">
      <c r="A141" s="206"/>
      <c r="B141" s="53" t="s">
        <v>51</v>
      </c>
      <c r="C141" s="77">
        <v>0</v>
      </c>
      <c r="D141" s="77"/>
      <c r="E141" s="77"/>
      <c r="F141" s="77">
        <f t="shared" si="41"/>
        <v>0</v>
      </c>
    </row>
    <row r="142" spans="1:6" ht="38.25" customHeight="1" x14ac:dyDescent="0.25">
      <c r="A142" s="206"/>
      <c r="B142" s="207" t="s">
        <v>52</v>
      </c>
      <c r="C142" s="77">
        <v>0</v>
      </c>
      <c r="D142" s="77"/>
      <c r="E142" s="77"/>
      <c r="F142" s="77">
        <f t="shared" si="41"/>
        <v>0</v>
      </c>
    </row>
    <row r="143" spans="1:6" ht="33" customHeight="1" x14ac:dyDescent="0.25">
      <c r="A143" s="206"/>
      <c r="B143" s="207" t="s">
        <v>53</v>
      </c>
      <c r="C143" s="77">
        <v>0</v>
      </c>
      <c r="D143" s="77"/>
      <c r="E143" s="77"/>
      <c r="F143" s="77">
        <f t="shared" si="41"/>
        <v>0</v>
      </c>
    </row>
    <row r="144" spans="1:6" ht="27.75" customHeight="1" x14ac:dyDescent="0.25">
      <c r="A144" s="206"/>
      <c r="B144" s="207" t="s">
        <v>54</v>
      </c>
      <c r="C144" s="77">
        <v>0</v>
      </c>
      <c r="D144" s="77"/>
      <c r="E144" s="77"/>
      <c r="F144" s="77">
        <f t="shared" si="41"/>
        <v>0</v>
      </c>
    </row>
    <row r="145" spans="1:6" ht="51" customHeight="1" x14ac:dyDescent="0.25">
      <c r="A145" s="204"/>
      <c r="B145" s="205" t="s">
        <v>55</v>
      </c>
      <c r="C145" s="76">
        <v>0</v>
      </c>
      <c r="D145" s="76"/>
      <c r="E145" s="76"/>
      <c r="F145" s="77">
        <f t="shared" si="41"/>
        <v>0</v>
      </c>
    </row>
    <row r="146" spans="1:6" ht="39.75" customHeight="1" thickBot="1" x14ac:dyDescent="0.3">
      <c r="A146" s="209"/>
      <c r="B146" s="210" t="s">
        <v>56</v>
      </c>
      <c r="C146" s="78">
        <v>0</v>
      </c>
      <c r="D146" s="78"/>
      <c r="E146" s="78"/>
      <c r="F146" s="77">
        <f t="shared" si="41"/>
        <v>0</v>
      </c>
    </row>
    <row r="147" spans="1:6" ht="31.5" customHeight="1" thickBot="1" x14ac:dyDescent="0.3">
      <c r="A147" s="211" t="s">
        <v>57</v>
      </c>
      <c r="B147" s="212" t="s">
        <v>58</v>
      </c>
      <c r="C147" s="79"/>
      <c r="D147" s="79"/>
      <c r="E147" s="79"/>
      <c r="F147" s="79"/>
    </row>
    <row r="148" spans="1:6" ht="24.75" customHeight="1" x14ac:dyDescent="0.25">
      <c r="A148" s="202" t="s">
        <v>59</v>
      </c>
      <c r="B148" s="203" t="s">
        <v>60</v>
      </c>
      <c r="C148" s="75">
        <f>C152+C149</f>
        <v>0</v>
      </c>
      <c r="D148" s="75"/>
      <c r="E148" s="75"/>
      <c r="F148" s="77">
        <f>SUM(C148:E148)</f>
        <v>0</v>
      </c>
    </row>
    <row r="149" spans="1:6" ht="22.5" customHeight="1" x14ac:dyDescent="0.25">
      <c r="A149" s="204"/>
      <c r="B149" s="205" t="s">
        <v>154</v>
      </c>
      <c r="C149" s="76">
        <f>SUM(C150:C151)</f>
        <v>0</v>
      </c>
      <c r="D149" s="76"/>
      <c r="E149" s="76"/>
      <c r="F149" s="77">
        <f>SUM(C149:E149)</f>
        <v>0</v>
      </c>
    </row>
    <row r="150" spans="1:6" ht="24.75" customHeight="1" x14ac:dyDescent="0.25">
      <c r="A150" s="206"/>
      <c r="B150" s="207" t="s">
        <v>156</v>
      </c>
      <c r="C150" s="77">
        <v>0</v>
      </c>
      <c r="D150" s="77"/>
      <c r="E150" s="77"/>
      <c r="F150" s="77">
        <f>SUM(C150:E150)</f>
        <v>0</v>
      </c>
    </row>
    <row r="151" spans="1:6" ht="26.25" customHeight="1" x14ac:dyDescent="0.25">
      <c r="A151" s="206"/>
      <c r="B151" s="207" t="s">
        <v>63</v>
      </c>
      <c r="C151" s="77">
        <v>0</v>
      </c>
      <c r="D151" s="77"/>
      <c r="E151" s="77"/>
      <c r="F151" s="77">
        <f>SUM(C151:E151)</f>
        <v>0</v>
      </c>
    </row>
    <row r="152" spans="1:6" ht="27" customHeight="1" x14ac:dyDescent="0.25">
      <c r="A152" s="204"/>
      <c r="B152" s="205" t="s">
        <v>64</v>
      </c>
      <c r="C152" s="76">
        <f>SUM(C153:C156)</f>
        <v>0</v>
      </c>
      <c r="D152" s="76">
        <f>SUM(D153:D156)</f>
        <v>0</v>
      </c>
      <c r="E152" s="76">
        <f>SUM(E153:E156)</f>
        <v>0</v>
      </c>
      <c r="F152" s="76">
        <f>SUM(F153:F156)</f>
        <v>0</v>
      </c>
    </row>
    <row r="153" spans="1:6" ht="32.25" customHeight="1" x14ac:dyDescent="0.25">
      <c r="A153" s="206"/>
      <c r="B153" s="207" t="s">
        <v>65</v>
      </c>
      <c r="C153" s="77">
        <v>0</v>
      </c>
      <c r="D153" s="77"/>
      <c r="E153" s="77"/>
      <c r="F153" s="77">
        <f>SUM(C153:E153)</f>
        <v>0</v>
      </c>
    </row>
    <row r="154" spans="1:6" ht="26.25" customHeight="1" x14ac:dyDescent="0.25">
      <c r="A154" s="206"/>
      <c r="B154" s="207" t="s">
        <v>66</v>
      </c>
      <c r="C154" s="77">
        <v>0</v>
      </c>
      <c r="D154" s="77"/>
      <c r="E154" s="77"/>
      <c r="F154" s="77">
        <f t="shared" ref="F154:F157" si="42">SUM(C154:E154)</f>
        <v>0</v>
      </c>
    </row>
    <row r="155" spans="1:6" ht="19.5" customHeight="1" x14ac:dyDescent="0.25">
      <c r="A155" s="206"/>
      <c r="B155" s="207" t="s">
        <v>67</v>
      </c>
      <c r="C155" s="77">
        <v>0</v>
      </c>
      <c r="D155" s="77"/>
      <c r="E155" s="77"/>
      <c r="F155" s="77">
        <f t="shared" si="42"/>
        <v>0</v>
      </c>
    </row>
    <row r="156" spans="1:6" ht="21.75" customHeight="1" thickBot="1" x14ac:dyDescent="0.3">
      <c r="A156" s="213"/>
      <c r="B156" s="214" t="s">
        <v>68</v>
      </c>
      <c r="C156" s="80">
        <v>0</v>
      </c>
      <c r="D156" s="80"/>
      <c r="E156" s="80"/>
      <c r="F156" s="77">
        <f t="shared" si="42"/>
        <v>0</v>
      </c>
    </row>
    <row r="157" spans="1:6" ht="24.75" customHeight="1" thickBot="1" x14ac:dyDescent="0.3">
      <c r="A157" s="211" t="s">
        <v>69</v>
      </c>
      <c r="B157" s="86" t="s">
        <v>70</v>
      </c>
      <c r="C157" s="79">
        <v>8000000</v>
      </c>
      <c r="D157" s="79"/>
      <c r="E157" s="79"/>
      <c r="F157" s="77">
        <f t="shared" si="42"/>
        <v>8000000</v>
      </c>
    </row>
    <row r="158" spans="1:6" ht="25.5" customHeight="1" thickBot="1" x14ac:dyDescent="0.3">
      <c r="A158" s="215" t="s">
        <v>71</v>
      </c>
      <c r="B158" s="216" t="s">
        <v>72</v>
      </c>
      <c r="C158" s="85"/>
      <c r="D158" s="85"/>
      <c r="E158" s="85"/>
      <c r="F158" s="85"/>
    </row>
    <row r="159" spans="1:6" ht="27" customHeight="1" x14ac:dyDescent="0.25">
      <c r="A159" s="202" t="s">
        <v>73</v>
      </c>
      <c r="B159" s="217" t="s">
        <v>74</v>
      </c>
      <c r="C159" s="75">
        <f>SUM(C160:C161)</f>
        <v>0</v>
      </c>
      <c r="D159" s="75">
        <f>SUM(D160:D161)</f>
        <v>0</v>
      </c>
      <c r="E159" s="75">
        <f>SUM(E160:E161)</f>
        <v>0</v>
      </c>
      <c r="F159" s="75">
        <f>SUM(F160:F161)</f>
        <v>0</v>
      </c>
    </row>
    <row r="160" spans="1:6" ht="64.5" customHeight="1" x14ac:dyDescent="0.25">
      <c r="A160" s="206"/>
      <c r="B160" s="207" t="s">
        <v>75</v>
      </c>
      <c r="C160" s="77"/>
      <c r="D160" s="77"/>
      <c r="E160" s="77"/>
      <c r="F160" s="77"/>
    </row>
    <row r="161" spans="1:6" ht="27.75" customHeight="1" thickBot="1" x14ac:dyDescent="0.3">
      <c r="A161" s="213"/>
      <c r="B161" s="214" t="s">
        <v>76</v>
      </c>
      <c r="C161" s="80"/>
      <c r="D161" s="80"/>
      <c r="E161" s="80"/>
      <c r="F161" s="80"/>
    </row>
    <row r="162" spans="1:6" ht="26.25" customHeight="1" x14ac:dyDescent="0.25">
      <c r="A162" s="202" t="s">
        <v>77</v>
      </c>
      <c r="B162" s="203" t="s">
        <v>78</v>
      </c>
      <c r="C162" s="75">
        <f>SUM(C163:C164)</f>
        <v>0</v>
      </c>
      <c r="D162" s="75">
        <f>SUM(D163:D164)</f>
        <v>0</v>
      </c>
      <c r="E162" s="75">
        <f>SUM(E163:E164)</f>
        <v>0</v>
      </c>
      <c r="F162" s="75">
        <f>SUM(F163:F164)</f>
        <v>0</v>
      </c>
    </row>
    <row r="163" spans="1:6" ht="39" x14ac:dyDescent="0.25">
      <c r="A163" s="206"/>
      <c r="B163" s="207" t="s">
        <v>79</v>
      </c>
      <c r="C163" s="77"/>
      <c r="D163" s="77"/>
      <c r="E163" s="77"/>
      <c r="F163" s="77">
        <f>SUM(C163:E163)</f>
        <v>0</v>
      </c>
    </row>
    <row r="164" spans="1:6" ht="27" thickBot="1" x14ac:dyDescent="0.3">
      <c r="A164" s="213"/>
      <c r="B164" s="214" t="s">
        <v>80</v>
      </c>
      <c r="C164" s="80"/>
      <c r="D164" s="80"/>
      <c r="E164" s="80"/>
      <c r="F164" s="80"/>
    </row>
    <row r="165" spans="1:6" ht="32.25" customHeight="1" thickBot="1" x14ac:dyDescent="0.3">
      <c r="A165" s="219"/>
      <c r="B165" s="220" t="s">
        <v>81</v>
      </c>
      <c r="C165" s="98">
        <v>8000000</v>
      </c>
      <c r="D165" s="98">
        <f>D137+D147+D148+D157+D158+D159+D162</f>
        <v>0</v>
      </c>
      <c r="E165" s="98">
        <f>E137+E147+E148+E157+E158+E159+E162</f>
        <v>0</v>
      </c>
      <c r="F165" s="98">
        <f>F137+F147+F148+F157+F158+F159+F162</f>
        <v>8000000</v>
      </c>
    </row>
    <row r="166" spans="1:6" ht="25.5" customHeight="1" x14ac:dyDescent="0.25">
      <c r="A166" s="202" t="s">
        <v>82</v>
      </c>
      <c r="B166" s="203" t="s">
        <v>83</v>
      </c>
      <c r="C166" s="75">
        <f>SUM(C167:C168)</f>
        <v>132553448</v>
      </c>
      <c r="D166" s="75">
        <f>SUM(D167:D168)</f>
        <v>0</v>
      </c>
      <c r="E166" s="75">
        <f>SUM(E167:E168)</f>
        <v>0</v>
      </c>
      <c r="F166" s="75">
        <f>SUM(F167:F168)</f>
        <v>132553448</v>
      </c>
    </row>
    <row r="167" spans="1:6" ht="39.75" customHeight="1" thickBot="1" x14ac:dyDescent="0.3">
      <c r="A167" s="206"/>
      <c r="B167" s="207" t="s">
        <v>84</v>
      </c>
      <c r="C167" s="77">
        <v>0</v>
      </c>
      <c r="D167" s="77"/>
      <c r="E167" s="77"/>
      <c r="F167" s="80">
        <f>SUM(C167:E167)</f>
        <v>0</v>
      </c>
    </row>
    <row r="168" spans="1:6" ht="36.75" customHeight="1" thickBot="1" x14ac:dyDescent="0.3">
      <c r="A168" s="213"/>
      <c r="B168" s="221" t="s">
        <v>85</v>
      </c>
      <c r="C168" s="80">
        <v>132553448</v>
      </c>
      <c r="D168" s="80"/>
      <c r="E168" s="80"/>
      <c r="F168" s="80">
        <f>SUM(C168:E168)</f>
        <v>132553448</v>
      </c>
    </row>
    <row r="169" spans="1:6" ht="19.5" customHeight="1" thickBot="1" x14ac:dyDescent="0.25">
      <c r="A169" s="29"/>
      <c r="B169" s="34"/>
      <c r="C169" s="81"/>
      <c r="D169" s="81"/>
      <c r="E169" s="81"/>
      <c r="F169" s="81"/>
    </row>
    <row r="170" spans="1:6" ht="27.75" customHeight="1" thickBot="1" x14ac:dyDescent="0.25">
      <c r="A170" s="39"/>
      <c r="B170" s="40" t="s">
        <v>86</v>
      </c>
      <c r="C170" s="82">
        <f>C165+C166</f>
        <v>140553448</v>
      </c>
      <c r="D170" s="82">
        <f>D165+D166</f>
        <v>0</v>
      </c>
      <c r="E170" s="82">
        <f>E165+E166</f>
        <v>0</v>
      </c>
      <c r="F170" s="82">
        <f>F165+F166</f>
        <v>140553448</v>
      </c>
    </row>
    <row r="171" spans="1:6" ht="26.25" customHeight="1" thickBot="1" x14ac:dyDescent="0.25">
      <c r="A171" s="223"/>
      <c r="B171" s="224"/>
      <c r="C171" s="224"/>
      <c r="D171" s="224"/>
      <c r="E171" s="224"/>
      <c r="F171" s="224"/>
    </row>
    <row r="172" spans="1:6" ht="33.75" customHeight="1" thickBot="1" x14ac:dyDescent="0.25">
      <c r="A172" s="36"/>
      <c r="B172" s="37"/>
      <c r="C172" s="26"/>
      <c r="D172" s="26"/>
      <c r="E172" s="26"/>
      <c r="F172" s="26"/>
    </row>
    <row r="173" spans="1:6" ht="43.5" customHeight="1" x14ac:dyDescent="0.2">
      <c r="A173" s="551"/>
      <c r="B173" s="555" t="s">
        <v>87</v>
      </c>
      <c r="C173" s="547" t="s">
        <v>151</v>
      </c>
      <c r="D173" s="578" t="s">
        <v>152</v>
      </c>
      <c r="E173" s="547" t="s">
        <v>153</v>
      </c>
      <c r="F173" s="547" t="s">
        <v>341</v>
      </c>
    </row>
    <row r="174" spans="1:6" ht="51.75" hidden="1" customHeight="1" thickBot="1" x14ac:dyDescent="0.25">
      <c r="A174" s="552"/>
      <c r="B174" s="556"/>
      <c r="C174" s="548"/>
      <c r="D174" s="548"/>
      <c r="E174" s="548"/>
      <c r="F174" s="548"/>
    </row>
    <row r="175" spans="1:6" ht="0.75" customHeight="1" thickBot="1" x14ac:dyDescent="0.25">
      <c r="A175" s="110"/>
      <c r="B175" s="111"/>
      <c r="C175" s="109"/>
      <c r="D175" s="109"/>
      <c r="E175" s="109"/>
      <c r="F175" s="109"/>
    </row>
    <row r="176" spans="1:6" ht="30" customHeight="1" thickBot="1" x14ac:dyDescent="0.25">
      <c r="A176" s="33"/>
      <c r="B176" s="43" t="s">
        <v>88</v>
      </c>
      <c r="C176" s="87">
        <f>C177+C178+C179+C180+C181</f>
        <v>140553448</v>
      </c>
      <c r="D176" s="87">
        <f>D177+D178+D179+D180+D181</f>
        <v>0</v>
      </c>
      <c r="E176" s="87">
        <f>E177+E178+E179+E180+E181</f>
        <v>0</v>
      </c>
      <c r="F176" s="87">
        <f>SUM(C176:E176)</f>
        <v>140553448</v>
      </c>
    </row>
    <row r="177" spans="1:6" ht="15" customHeight="1" thickBot="1" x14ac:dyDescent="0.25">
      <c r="A177" s="73" t="s">
        <v>89</v>
      </c>
      <c r="B177" s="74" t="s">
        <v>90</v>
      </c>
      <c r="C177" s="88">
        <v>96565310</v>
      </c>
      <c r="D177" s="88"/>
      <c r="E177" s="88"/>
      <c r="F177" s="87">
        <f t="shared" ref="F177:F204" si="43">SUM(C177:E177)</f>
        <v>96565310</v>
      </c>
    </row>
    <row r="178" spans="1:6" ht="42" customHeight="1" thickBot="1" x14ac:dyDescent="0.25">
      <c r="A178" s="73" t="s">
        <v>91</v>
      </c>
      <c r="B178" s="74" t="s">
        <v>92</v>
      </c>
      <c r="C178" s="88">
        <v>19288138</v>
      </c>
      <c r="D178" s="88"/>
      <c r="E178" s="88"/>
      <c r="F178" s="87">
        <f t="shared" si="43"/>
        <v>19288138</v>
      </c>
    </row>
    <row r="179" spans="1:6" ht="13.5" thickBot="1" x14ac:dyDescent="0.25">
      <c r="A179" s="73" t="s">
        <v>93</v>
      </c>
      <c r="B179" s="74" t="s">
        <v>94</v>
      </c>
      <c r="C179" s="88">
        <v>24700000</v>
      </c>
      <c r="D179" s="88"/>
      <c r="E179" s="88"/>
      <c r="F179" s="87">
        <f t="shared" si="43"/>
        <v>24700000</v>
      </c>
    </row>
    <row r="180" spans="1:6" ht="13.5" thickBot="1" x14ac:dyDescent="0.25">
      <c r="A180" s="73" t="s">
        <v>95</v>
      </c>
      <c r="B180" s="74" t="s">
        <v>96</v>
      </c>
      <c r="C180" s="88">
        <v>0</v>
      </c>
      <c r="D180" s="88"/>
      <c r="E180" s="88"/>
      <c r="F180" s="87">
        <f t="shared" si="43"/>
        <v>0</v>
      </c>
    </row>
    <row r="181" spans="1:6" ht="12.75" customHeight="1" thickBot="1" x14ac:dyDescent="0.25">
      <c r="A181" s="72" t="s">
        <v>97</v>
      </c>
      <c r="B181" s="30" t="s">
        <v>98</v>
      </c>
      <c r="C181" s="89">
        <v>0</v>
      </c>
      <c r="D181" s="89">
        <f>SUM(D182:D185)</f>
        <v>0</v>
      </c>
      <c r="E181" s="89">
        <f>SUM(E182:E185)</f>
        <v>0</v>
      </c>
      <c r="F181" s="87">
        <f t="shared" si="43"/>
        <v>0</v>
      </c>
    </row>
    <row r="182" spans="1:6" ht="13.5" thickBot="1" x14ac:dyDescent="0.25">
      <c r="A182" s="62"/>
      <c r="B182" s="63" t="s">
        <v>99</v>
      </c>
      <c r="C182" s="90"/>
      <c r="D182" s="90"/>
      <c r="E182" s="90"/>
      <c r="F182" s="87">
        <f t="shared" si="43"/>
        <v>0</v>
      </c>
    </row>
    <row r="183" spans="1:6" ht="39" customHeight="1" thickBot="1" x14ac:dyDescent="0.25">
      <c r="A183" s="64"/>
      <c r="B183" s="65" t="s">
        <v>100</v>
      </c>
      <c r="C183" s="90"/>
      <c r="D183" s="90"/>
      <c r="E183" s="90"/>
      <c r="F183" s="87">
        <f t="shared" si="43"/>
        <v>0</v>
      </c>
    </row>
    <row r="184" spans="1:6" ht="40.5" customHeight="1" thickBot="1" x14ac:dyDescent="0.25">
      <c r="A184" s="66"/>
      <c r="B184" s="67" t="s">
        <v>101</v>
      </c>
      <c r="C184" s="90">
        <v>0</v>
      </c>
      <c r="D184" s="90"/>
      <c r="E184" s="90"/>
      <c r="F184" s="87">
        <f t="shared" si="43"/>
        <v>0</v>
      </c>
    </row>
    <row r="185" spans="1:6" ht="25.5" customHeight="1" thickBot="1" x14ac:dyDescent="0.25">
      <c r="A185" s="68"/>
      <c r="B185" s="69" t="s">
        <v>102</v>
      </c>
      <c r="C185" s="91">
        <v>0</v>
      </c>
      <c r="D185" s="91"/>
      <c r="E185" s="91"/>
      <c r="F185" s="87">
        <f t="shared" si="43"/>
        <v>0</v>
      </c>
    </row>
    <row r="186" spans="1:6" ht="27.75" customHeight="1" thickBot="1" x14ac:dyDescent="0.25">
      <c r="A186" s="32"/>
      <c r="B186" s="31" t="s">
        <v>103</v>
      </c>
      <c r="C186" s="87">
        <v>0</v>
      </c>
      <c r="D186" s="87">
        <f>D187+D188+D189</f>
        <v>0</v>
      </c>
      <c r="E186" s="87">
        <f>E187+E188+E189</f>
        <v>0</v>
      </c>
      <c r="F186" s="87">
        <f t="shared" si="43"/>
        <v>0</v>
      </c>
    </row>
    <row r="187" spans="1:6" ht="27.75" customHeight="1" thickBot="1" x14ac:dyDescent="0.25">
      <c r="A187" s="73" t="s">
        <v>104</v>
      </c>
      <c r="B187" s="31" t="s">
        <v>105</v>
      </c>
      <c r="C187" s="87">
        <v>0</v>
      </c>
      <c r="D187" s="87"/>
      <c r="E187" s="87"/>
      <c r="F187" s="87">
        <f t="shared" si="43"/>
        <v>0</v>
      </c>
    </row>
    <row r="188" spans="1:6" ht="27.75" customHeight="1" thickBot="1" x14ac:dyDescent="0.25">
      <c r="A188" s="73" t="s">
        <v>106</v>
      </c>
      <c r="B188" s="31" t="s">
        <v>107</v>
      </c>
      <c r="C188" s="87">
        <v>0</v>
      </c>
      <c r="D188" s="87"/>
      <c r="E188" s="87"/>
      <c r="F188" s="87">
        <f t="shared" si="43"/>
        <v>0</v>
      </c>
    </row>
    <row r="189" spans="1:6" ht="27.75" customHeight="1" thickBot="1" x14ac:dyDescent="0.25">
      <c r="A189" s="61" t="s">
        <v>108</v>
      </c>
      <c r="B189" s="30" t="s">
        <v>109</v>
      </c>
      <c r="C189" s="89">
        <f>SUM(C190:C191)</f>
        <v>0</v>
      </c>
      <c r="D189" s="89"/>
      <c r="E189" s="89">
        <f>SUM(E190:E191)</f>
        <v>0</v>
      </c>
      <c r="F189" s="87">
        <f t="shared" si="43"/>
        <v>0</v>
      </c>
    </row>
    <row r="190" spans="1:6" ht="51" customHeight="1" thickBot="1" x14ac:dyDescent="0.25">
      <c r="A190" s="64"/>
      <c r="B190" s="65" t="s">
        <v>110</v>
      </c>
      <c r="C190" s="90"/>
      <c r="D190" s="90"/>
      <c r="E190" s="90"/>
      <c r="F190" s="87">
        <f t="shared" si="43"/>
        <v>0</v>
      </c>
    </row>
    <row r="191" spans="1:6" ht="40.5" customHeight="1" thickBot="1" x14ac:dyDescent="0.25">
      <c r="A191" s="66"/>
      <c r="B191" s="67" t="s">
        <v>111</v>
      </c>
      <c r="C191" s="92"/>
      <c r="D191" s="92"/>
      <c r="E191" s="92"/>
      <c r="F191" s="87">
        <f t="shared" si="43"/>
        <v>0</v>
      </c>
    </row>
    <row r="192" spans="1:6" ht="34.5" customHeight="1" thickBot="1" x14ac:dyDescent="0.25">
      <c r="A192" s="99"/>
      <c r="B192" s="74" t="s">
        <v>112</v>
      </c>
      <c r="C192" s="88">
        <f>C177+C178+C179+C180+C181+C187+C188+C189</f>
        <v>140553448</v>
      </c>
      <c r="D192" s="88">
        <f>D177+D178+D179+D180+D181+D187+D188+D189</f>
        <v>0</v>
      </c>
      <c r="E192" s="88">
        <f>E177+E178+E179+E180+E181+E187+E188+E189</f>
        <v>0</v>
      </c>
      <c r="F192" s="87">
        <f t="shared" si="43"/>
        <v>140553448</v>
      </c>
    </row>
    <row r="193" spans="1:6" ht="26.25" customHeight="1" thickBot="1" x14ac:dyDescent="0.25">
      <c r="A193" s="32" t="s">
        <v>113</v>
      </c>
      <c r="B193" s="31" t="s">
        <v>114</v>
      </c>
      <c r="C193" s="87">
        <f>SUM(C194:C194)</f>
        <v>0</v>
      </c>
      <c r="D193" s="87">
        <f>SUM(D194:D194)</f>
        <v>0</v>
      </c>
      <c r="E193" s="87">
        <f>SUM(E194:E194)</f>
        <v>0</v>
      </c>
      <c r="F193" s="87">
        <f t="shared" si="43"/>
        <v>0</v>
      </c>
    </row>
    <row r="194" spans="1:6" ht="31.5" customHeight="1" thickBot="1" x14ac:dyDescent="0.25">
      <c r="A194" s="108"/>
      <c r="B194" s="38" t="s">
        <v>115</v>
      </c>
      <c r="C194" s="93">
        <v>0</v>
      </c>
      <c r="D194" s="93"/>
      <c r="E194" s="93"/>
      <c r="F194" s="87">
        <f t="shared" si="43"/>
        <v>0</v>
      </c>
    </row>
    <row r="195" spans="1:6" ht="15.75" customHeight="1" thickBot="1" x14ac:dyDescent="0.25">
      <c r="A195" s="70"/>
      <c r="B195" s="71"/>
      <c r="C195" s="94"/>
      <c r="D195" s="94"/>
      <c r="E195" s="94"/>
      <c r="F195" s="87">
        <f t="shared" si="43"/>
        <v>0</v>
      </c>
    </row>
    <row r="196" spans="1:6" ht="30" customHeight="1" thickBot="1" x14ac:dyDescent="0.25">
      <c r="A196" s="39"/>
      <c r="B196" s="40" t="s">
        <v>116</v>
      </c>
      <c r="C196" s="95">
        <f>C192+C193</f>
        <v>140553448</v>
      </c>
      <c r="D196" s="95">
        <f>D192+D193</f>
        <v>0</v>
      </c>
      <c r="E196" s="95">
        <f>E192+E193</f>
        <v>0</v>
      </c>
      <c r="F196" s="87">
        <f t="shared" si="43"/>
        <v>140553448</v>
      </c>
    </row>
    <row r="197" spans="1:6" ht="13.5" thickBot="1" x14ac:dyDescent="0.25">
      <c r="A197" s="61" t="s">
        <v>108</v>
      </c>
      <c r="B197" s="30" t="s">
        <v>109</v>
      </c>
      <c r="C197" s="89">
        <f>SUM(C198:C199)</f>
        <v>0</v>
      </c>
      <c r="D197" s="89">
        <f>SUM(D198:D199)</f>
        <v>0</v>
      </c>
      <c r="E197" s="89">
        <f>SUM(E198:E199)</f>
        <v>0</v>
      </c>
      <c r="F197" s="87">
        <f t="shared" si="43"/>
        <v>0</v>
      </c>
    </row>
    <row r="198" spans="1:6" ht="53.25" customHeight="1" thickBot="1" x14ac:dyDescent="0.25">
      <c r="A198" s="64"/>
      <c r="B198" s="65" t="s">
        <v>110</v>
      </c>
      <c r="C198" s="90"/>
      <c r="D198" s="90"/>
      <c r="E198" s="90"/>
      <c r="F198" s="87">
        <f t="shared" si="43"/>
        <v>0</v>
      </c>
    </row>
    <row r="199" spans="1:6" ht="42" customHeight="1" thickBot="1" x14ac:dyDescent="0.25">
      <c r="A199" s="66"/>
      <c r="B199" s="67" t="s">
        <v>111</v>
      </c>
      <c r="C199" s="92"/>
      <c r="D199" s="92"/>
      <c r="E199" s="92"/>
      <c r="F199" s="87">
        <f t="shared" si="43"/>
        <v>0</v>
      </c>
    </row>
    <row r="200" spans="1:6" ht="33.75" customHeight="1" thickBot="1" x14ac:dyDescent="0.25">
      <c r="A200" s="99"/>
      <c r="B200" s="74" t="s">
        <v>112</v>
      </c>
      <c r="C200" s="88">
        <f>C185+C186+CC187122+C188+C189+C195+C196</f>
        <v>140553448</v>
      </c>
      <c r="D200" s="88">
        <f>D185+D186+D187+D188+D189+D195+D196+D197</f>
        <v>0</v>
      </c>
      <c r="E200" s="88">
        <f>E185+E186+E187+E188+E189+E195+E196+E197</f>
        <v>0</v>
      </c>
      <c r="F200" s="87">
        <f t="shared" si="43"/>
        <v>140553448</v>
      </c>
    </row>
    <row r="201" spans="1:6" ht="24" customHeight="1" thickBot="1" x14ac:dyDescent="0.25">
      <c r="A201" s="32" t="s">
        <v>113</v>
      </c>
      <c r="B201" s="31" t="s">
        <v>114</v>
      </c>
      <c r="C201" s="87">
        <f>SUM(C202:C202)</f>
        <v>0</v>
      </c>
      <c r="D201" s="87">
        <f>SUM(D202:D202)</f>
        <v>0</v>
      </c>
      <c r="E201" s="87">
        <f>SUM(E202:E202)</f>
        <v>0</v>
      </c>
      <c r="F201" s="87">
        <f t="shared" si="43"/>
        <v>0</v>
      </c>
    </row>
    <row r="202" spans="1:6" ht="27" customHeight="1" thickBot="1" x14ac:dyDescent="0.25">
      <c r="A202" s="108"/>
      <c r="B202" s="38" t="s">
        <v>115</v>
      </c>
      <c r="C202" s="93"/>
      <c r="D202" s="93"/>
      <c r="E202" s="93"/>
      <c r="F202" s="87">
        <f t="shared" si="43"/>
        <v>0</v>
      </c>
    </row>
    <row r="203" spans="1:6" ht="13.5" thickBot="1" x14ac:dyDescent="0.25">
      <c r="A203" s="70"/>
      <c r="B203" s="71"/>
      <c r="C203" s="94"/>
      <c r="D203" s="94"/>
      <c r="E203" s="94"/>
      <c r="F203" s="87">
        <f t="shared" si="43"/>
        <v>0</v>
      </c>
    </row>
    <row r="204" spans="1:6" ht="37.5" customHeight="1" thickBot="1" x14ac:dyDescent="0.25">
      <c r="A204" s="39"/>
      <c r="B204" s="40" t="s">
        <v>116</v>
      </c>
      <c r="C204" s="95">
        <f>C200+C201</f>
        <v>140553448</v>
      </c>
      <c r="D204" s="95">
        <f>D200+D201</f>
        <v>0</v>
      </c>
      <c r="E204" s="95">
        <f>E200+E201</f>
        <v>0</v>
      </c>
      <c r="F204" s="87">
        <f t="shared" si="43"/>
        <v>140553448</v>
      </c>
    </row>
    <row r="205" spans="1:6" ht="16.5" thickBot="1" x14ac:dyDescent="0.25">
      <c r="A205" s="226" t="s">
        <v>158</v>
      </c>
      <c r="B205" s="201"/>
      <c r="C205" s="25"/>
      <c r="D205" s="25"/>
      <c r="E205" s="25"/>
      <c r="F205" s="25"/>
    </row>
    <row r="206" spans="1:6" ht="13.5" thickBot="1" x14ac:dyDescent="0.25">
      <c r="A206" s="36"/>
      <c r="B206" s="42"/>
      <c r="C206" s="26"/>
      <c r="D206" s="26"/>
      <c r="E206" s="26"/>
      <c r="F206" s="26"/>
    </row>
    <row r="207" spans="1:6" ht="13.5" customHeight="1" thickBot="1" x14ac:dyDescent="0.25">
      <c r="A207" s="551"/>
      <c r="B207" s="553" t="s">
        <v>45</v>
      </c>
      <c r="C207" s="547" t="s">
        <v>151</v>
      </c>
      <c r="D207" s="578" t="s">
        <v>152</v>
      </c>
      <c r="E207" s="547" t="s">
        <v>153</v>
      </c>
      <c r="F207" s="547" t="s">
        <v>341</v>
      </c>
    </row>
    <row r="208" spans="1:6" ht="27.75" customHeight="1" thickBot="1" x14ac:dyDescent="0.25">
      <c r="A208" s="552"/>
      <c r="B208" s="554"/>
      <c r="C208" s="548"/>
      <c r="D208" s="548"/>
      <c r="E208" s="548"/>
      <c r="F208" s="548"/>
    </row>
    <row r="209" spans="1:6" ht="13.5" thickBot="1" x14ac:dyDescent="0.25">
      <c r="A209" s="44"/>
      <c r="B209" s="45"/>
      <c r="C209" s="29"/>
      <c r="D209" s="29"/>
      <c r="E209" s="29"/>
      <c r="F209" s="29"/>
    </row>
    <row r="210" spans="1:6" ht="30.75" customHeight="1" x14ac:dyDescent="0.25">
      <c r="A210" s="202" t="s">
        <v>46</v>
      </c>
      <c r="B210" s="203" t="s">
        <v>47</v>
      </c>
      <c r="C210" s="75">
        <f>C211+C218+C219</f>
        <v>43057734</v>
      </c>
      <c r="D210" s="75">
        <f>D211+D218+D219</f>
        <v>0</v>
      </c>
      <c r="E210" s="75">
        <f>E211+E218+E219</f>
        <v>0</v>
      </c>
      <c r="F210" s="75">
        <f>F211+F218+F219</f>
        <v>43057734</v>
      </c>
    </row>
    <row r="211" spans="1:6" ht="30" customHeight="1" x14ac:dyDescent="0.25">
      <c r="A211" s="204"/>
      <c r="B211" s="205" t="s">
        <v>48</v>
      </c>
      <c r="C211" s="76">
        <f>SUM(C212:C217)</f>
        <v>0</v>
      </c>
      <c r="D211" s="76">
        <f>SUM(D212:D217)</f>
        <v>0</v>
      </c>
      <c r="E211" s="76">
        <f>SUM(E212:E217)</f>
        <v>0</v>
      </c>
      <c r="F211" s="76">
        <f>SUM(F212:F217)</f>
        <v>0</v>
      </c>
    </row>
    <row r="212" spans="1:6" ht="42" customHeight="1" x14ac:dyDescent="0.25">
      <c r="A212" s="206"/>
      <c r="B212" s="207" t="s">
        <v>49</v>
      </c>
      <c r="C212" s="77"/>
      <c r="D212" s="77"/>
      <c r="E212" s="77"/>
      <c r="F212" s="77"/>
    </row>
    <row r="213" spans="1:6" ht="45.75" customHeight="1" x14ac:dyDescent="0.25">
      <c r="A213" s="206"/>
      <c r="B213" s="53" t="s">
        <v>50</v>
      </c>
      <c r="C213" s="77"/>
      <c r="D213" s="77"/>
      <c r="E213" s="77"/>
      <c r="F213" s="77"/>
    </row>
    <row r="214" spans="1:6" ht="51" customHeight="1" x14ac:dyDescent="0.25">
      <c r="A214" s="206"/>
      <c r="B214" s="53" t="s">
        <v>51</v>
      </c>
      <c r="C214" s="77"/>
      <c r="D214" s="77"/>
      <c r="E214" s="77"/>
      <c r="F214" s="77"/>
    </row>
    <row r="215" spans="1:6" ht="42" customHeight="1" x14ac:dyDescent="0.25">
      <c r="A215" s="206"/>
      <c r="B215" s="207" t="s">
        <v>52</v>
      </c>
      <c r="C215" s="77"/>
      <c r="D215" s="77"/>
      <c r="E215" s="77"/>
      <c r="F215" s="77"/>
    </row>
    <row r="216" spans="1:6" ht="27" customHeight="1" x14ac:dyDescent="0.25">
      <c r="A216" s="206"/>
      <c r="B216" s="207" t="s">
        <v>53</v>
      </c>
      <c r="C216" s="77"/>
      <c r="D216" s="77"/>
      <c r="E216" s="77"/>
      <c r="F216" s="77"/>
    </row>
    <row r="217" spans="1:6" ht="27.75" customHeight="1" x14ac:dyDescent="0.25">
      <c r="A217" s="206"/>
      <c r="B217" s="207" t="s">
        <v>54</v>
      </c>
      <c r="C217" s="77"/>
      <c r="D217" s="77"/>
      <c r="E217" s="77"/>
      <c r="F217" s="77"/>
    </row>
    <row r="218" spans="1:6" ht="58.5" customHeight="1" x14ac:dyDescent="0.25">
      <c r="A218" s="204"/>
      <c r="B218" s="205" t="s">
        <v>55</v>
      </c>
      <c r="C218" s="76"/>
      <c r="D218" s="76"/>
      <c r="E218" s="76"/>
      <c r="F218" s="76"/>
    </row>
    <row r="219" spans="1:6" ht="43.5" customHeight="1" thickBot="1" x14ac:dyDescent="0.3">
      <c r="A219" s="209"/>
      <c r="B219" s="210" t="s">
        <v>56</v>
      </c>
      <c r="C219" s="78">
        <v>43057734</v>
      </c>
      <c r="D219" s="78"/>
      <c r="E219" s="78"/>
      <c r="F219" s="78">
        <f>SUM(C219:E219)</f>
        <v>43057734</v>
      </c>
    </row>
    <row r="220" spans="1:6" ht="27.75" customHeight="1" thickBot="1" x14ac:dyDescent="0.3">
      <c r="A220" s="211" t="s">
        <v>57</v>
      </c>
      <c r="B220" s="212" t="s">
        <v>58</v>
      </c>
      <c r="C220" s="79"/>
      <c r="D220" s="79"/>
      <c r="E220" s="79"/>
      <c r="F220" s="79"/>
    </row>
    <row r="221" spans="1:6" ht="24" customHeight="1" thickBot="1" x14ac:dyDescent="0.3">
      <c r="A221" s="202" t="s">
        <v>59</v>
      </c>
      <c r="B221" s="203" t="s">
        <v>60</v>
      </c>
      <c r="C221" s="75">
        <f>C222+C225</f>
        <v>0</v>
      </c>
      <c r="D221" s="75"/>
      <c r="E221" s="75"/>
      <c r="F221" s="75">
        <f>SUM(C221:E221)</f>
        <v>0</v>
      </c>
    </row>
    <row r="222" spans="1:6" ht="16.5" thickBot="1" x14ac:dyDescent="0.3">
      <c r="A222" s="204"/>
      <c r="B222" s="205" t="s">
        <v>61</v>
      </c>
      <c r="C222" s="76">
        <f>SUM(C223:C224)</f>
        <v>0</v>
      </c>
      <c r="D222" s="76"/>
      <c r="E222" s="76"/>
      <c r="F222" s="75">
        <f t="shared" ref="F222:F243" si="44">SUM(C222:E222)</f>
        <v>0</v>
      </c>
    </row>
    <row r="223" spans="1:6" ht="16.5" thickBot="1" x14ac:dyDescent="0.3">
      <c r="A223" s="206"/>
      <c r="B223" s="207" t="s">
        <v>62</v>
      </c>
      <c r="C223" s="77"/>
      <c r="D223" s="77"/>
      <c r="E223" s="77"/>
      <c r="F223" s="75">
        <f t="shared" si="44"/>
        <v>0</v>
      </c>
    </row>
    <row r="224" spans="1:6" ht="16.5" thickBot="1" x14ac:dyDescent="0.3">
      <c r="A224" s="206"/>
      <c r="B224" s="207" t="s">
        <v>63</v>
      </c>
      <c r="C224" s="77"/>
      <c r="D224" s="77"/>
      <c r="E224" s="77"/>
      <c r="F224" s="75">
        <f t="shared" si="44"/>
        <v>0</v>
      </c>
    </row>
    <row r="225" spans="1:6" ht="19.5" customHeight="1" thickBot="1" x14ac:dyDescent="0.3">
      <c r="A225" s="204"/>
      <c r="B225" s="205" t="s">
        <v>64</v>
      </c>
      <c r="C225" s="76">
        <f>SUM(C226:C229)</f>
        <v>0</v>
      </c>
      <c r="D225" s="76">
        <f>SUM(D226:D229)</f>
        <v>0</v>
      </c>
      <c r="E225" s="76">
        <f>SUM(E226:E229)</f>
        <v>0</v>
      </c>
      <c r="F225" s="75">
        <f t="shared" si="44"/>
        <v>0</v>
      </c>
    </row>
    <row r="226" spans="1:6" ht="27.75" customHeight="1" thickBot="1" x14ac:dyDescent="0.3">
      <c r="A226" s="206"/>
      <c r="B226" s="207" t="s">
        <v>65</v>
      </c>
      <c r="C226" s="77"/>
      <c r="D226" s="77"/>
      <c r="E226" s="77"/>
      <c r="F226" s="75">
        <f t="shared" si="44"/>
        <v>0</v>
      </c>
    </row>
    <row r="227" spans="1:6" ht="18.75" customHeight="1" thickBot="1" x14ac:dyDescent="0.3">
      <c r="A227" s="206"/>
      <c r="B227" s="207" t="s">
        <v>66</v>
      </c>
      <c r="C227" s="77"/>
      <c r="D227" s="77"/>
      <c r="E227" s="77"/>
      <c r="F227" s="75">
        <f t="shared" si="44"/>
        <v>0</v>
      </c>
    </row>
    <row r="228" spans="1:6" ht="16.5" thickBot="1" x14ac:dyDescent="0.3">
      <c r="A228" s="206"/>
      <c r="B228" s="207" t="s">
        <v>67</v>
      </c>
      <c r="C228" s="77"/>
      <c r="D228" s="77"/>
      <c r="E228" s="77"/>
      <c r="F228" s="75">
        <f t="shared" si="44"/>
        <v>0</v>
      </c>
    </row>
    <row r="229" spans="1:6" ht="16.5" thickBot="1" x14ac:dyDescent="0.3">
      <c r="A229" s="213"/>
      <c r="B229" s="214" t="s">
        <v>68</v>
      </c>
      <c r="C229" s="80"/>
      <c r="D229" s="80"/>
      <c r="E229" s="80"/>
      <c r="F229" s="75">
        <f t="shared" si="44"/>
        <v>0</v>
      </c>
    </row>
    <row r="230" spans="1:6" ht="24.75" customHeight="1" thickBot="1" x14ac:dyDescent="0.3">
      <c r="A230" s="211" t="s">
        <v>69</v>
      </c>
      <c r="B230" s="86" t="s">
        <v>70</v>
      </c>
      <c r="C230" s="79">
        <v>73754824</v>
      </c>
      <c r="D230" s="79">
        <v>17884176</v>
      </c>
      <c r="E230" s="79"/>
      <c r="F230" s="75">
        <f t="shared" si="44"/>
        <v>91639000</v>
      </c>
    </row>
    <row r="231" spans="1:6" ht="21" customHeight="1" thickBot="1" x14ac:dyDescent="0.3">
      <c r="A231" s="215" t="s">
        <v>71</v>
      </c>
      <c r="B231" s="216" t="s">
        <v>72</v>
      </c>
      <c r="C231" s="85">
        <f>SUM(C233:C234)</f>
        <v>0</v>
      </c>
      <c r="D231" s="85">
        <f>SUM(D233:D234)</f>
        <v>0</v>
      </c>
      <c r="E231" s="85">
        <f>SUM(E233:E234)</f>
        <v>0</v>
      </c>
      <c r="F231" s="75">
        <f t="shared" si="44"/>
        <v>0</v>
      </c>
    </row>
    <row r="232" spans="1:6" ht="29.25" customHeight="1" thickBot="1" x14ac:dyDescent="0.3">
      <c r="A232" s="202" t="s">
        <v>73</v>
      </c>
      <c r="B232" s="217" t="s">
        <v>74</v>
      </c>
      <c r="C232" s="75">
        <f>SUM(C233:C234)</f>
        <v>0</v>
      </c>
      <c r="D232" s="75">
        <f>SUM(D233:D234)</f>
        <v>0</v>
      </c>
      <c r="E232" s="75">
        <f>SUM(E233:E234)</f>
        <v>0</v>
      </c>
      <c r="F232" s="75">
        <f t="shared" si="44"/>
        <v>0</v>
      </c>
    </row>
    <row r="233" spans="1:6" ht="55.5" customHeight="1" thickBot="1" x14ac:dyDescent="0.3">
      <c r="A233" s="206"/>
      <c r="B233" s="207" t="s">
        <v>75</v>
      </c>
      <c r="C233" s="77"/>
      <c r="D233" s="77"/>
      <c r="E233" s="77"/>
      <c r="F233" s="75">
        <f t="shared" si="44"/>
        <v>0</v>
      </c>
    </row>
    <row r="234" spans="1:6" ht="36.75" customHeight="1" thickBot="1" x14ac:dyDescent="0.3">
      <c r="A234" s="213"/>
      <c r="B234" s="214" t="s">
        <v>76</v>
      </c>
      <c r="C234" s="80"/>
      <c r="D234" s="80"/>
      <c r="E234" s="80"/>
      <c r="F234" s="75">
        <f t="shared" si="44"/>
        <v>0</v>
      </c>
    </row>
    <row r="235" spans="1:6" ht="33.75" customHeight="1" thickBot="1" x14ac:dyDescent="0.3">
      <c r="A235" s="202" t="s">
        <v>77</v>
      </c>
      <c r="B235" s="203" t="s">
        <v>78</v>
      </c>
      <c r="C235" s="75">
        <f>SUM(C236:C237)</f>
        <v>0</v>
      </c>
      <c r="D235" s="75">
        <f>SUM(D236:D237)</f>
        <v>0</v>
      </c>
      <c r="E235" s="75">
        <f>SUM(E236:E237)</f>
        <v>0</v>
      </c>
      <c r="F235" s="75">
        <f t="shared" si="44"/>
        <v>0</v>
      </c>
    </row>
    <row r="236" spans="1:6" ht="64.5" customHeight="1" thickBot="1" x14ac:dyDescent="0.3">
      <c r="A236" s="206"/>
      <c r="B236" s="207" t="s">
        <v>79</v>
      </c>
      <c r="C236" s="77"/>
      <c r="D236" s="77"/>
      <c r="E236" s="77"/>
      <c r="F236" s="75">
        <f t="shared" si="44"/>
        <v>0</v>
      </c>
    </row>
    <row r="237" spans="1:6" ht="43.5" customHeight="1" thickBot="1" x14ac:dyDescent="0.3">
      <c r="A237" s="213"/>
      <c r="B237" s="214" t="s">
        <v>80</v>
      </c>
      <c r="C237" s="80"/>
      <c r="D237" s="80"/>
      <c r="E237" s="80"/>
      <c r="F237" s="75">
        <f t="shared" si="44"/>
        <v>0</v>
      </c>
    </row>
    <row r="238" spans="1:6" ht="28.5" customHeight="1" thickBot="1" x14ac:dyDescent="0.3">
      <c r="A238" s="219"/>
      <c r="B238" s="220" t="s">
        <v>81</v>
      </c>
      <c r="C238" s="98">
        <f>C210+C220+C221+C230+C231+C232+C235</f>
        <v>116812558</v>
      </c>
      <c r="D238" s="98">
        <f>D210+D220+D221+D230+D231+D232+D235</f>
        <v>17884176</v>
      </c>
      <c r="E238" s="98">
        <f>E210+E220+E221+E230+E231+E232+E235</f>
        <v>0</v>
      </c>
      <c r="F238" s="75">
        <f t="shared" si="44"/>
        <v>134696734</v>
      </c>
    </row>
    <row r="239" spans="1:6" ht="24" customHeight="1" thickBot="1" x14ac:dyDescent="0.3">
      <c r="A239" s="202" t="s">
        <v>82</v>
      </c>
      <c r="B239" s="203" t="s">
        <v>83</v>
      </c>
      <c r="C239" s="75">
        <f>SUM(C240:C241)</f>
        <v>150000000</v>
      </c>
      <c r="D239" s="75">
        <f>SUM(D240:D241)</f>
        <v>0</v>
      </c>
      <c r="E239" s="75">
        <f>SUM(E240:E241)</f>
        <v>0</v>
      </c>
      <c r="F239" s="75">
        <f t="shared" si="44"/>
        <v>150000000</v>
      </c>
    </row>
    <row r="240" spans="1:6" ht="42.75" customHeight="1" thickBot="1" x14ac:dyDescent="0.3">
      <c r="A240" s="206"/>
      <c r="B240" s="207" t="s">
        <v>84</v>
      </c>
      <c r="C240" s="77">
        <v>50000000</v>
      </c>
      <c r="D240" s="77"/>
      <c r="E240" s="77"/>
      <c r="F240" s="75">
        <f t="shared" si="44"/>
        <v>50000000</v>
      </c>
    </row>
    <row r="241" spans="1:6" ht="42.75" customHeight="1" thickBot="1" x14ac:dyDescent="0.3">
      <c r="A241" s="213"/>
      <c r="B241" s="221" t="s">
        <v>85</v>
      </c>
      <c r="C241" s="80">
        <v>100000000</v>
      </c>
      <c r="D241" s="80"/>
      <c r="E241" s="80"/>
      <c r="F241" s="75">
        <f t="shared" si="44"/>
        <v>100000000</v>
      </c>
    </row>
    <row r="242" spans="1:6" ht="13.5" thickBot="1" x14ac:dyDescent="0.25">
      <c r="A242" s="29"/>
      <c r="B242" s="34"/>
      <c r="C242" s="81"/>
      <c r="D242" s="81"/>
      <c r="E242" s="81"/>
      <c r="F242" s="75">
        <f t="shared" si="44"/>
        <v>0</v>
      </c>
    </row>
    <row r="243" spans="1:6" ht="32.25" customHeight="1" thickBot="1" x14ac:dyDescent="0.25">
      <c r="A243" s="39"/>
      <c r="B243" s="40" t="s">
        <v>86</v>
      </c>
      <c r="C243" s="82">
        <f>C238+C239</f>
        <v>266812558</v>
      </c>
      <c r="D243" s="82">
        <f>D238+D239</f>
        <v>17884176</v>
      </c>
      <c r="E243" s="82">
        <f>E238+E239</f>
        <v>0</v>
      </c>
      <c r="F243" s="531">
        <f t="shared" si="44"/>
        <v>284696734</v>
      </c>
    </row>
    <row r="244" spans="1:6" ht="13.5" thickBot="1" x14ac:dyDescent="0.25">
      <c r="A244" s="223"/>
      <c r="B244" s="224"/>
      <c r="C244" s="224"/>
      <c r="D244" s="224"/>
      <c r="E244" s="224"/>
      <c r="F244" s="224"/>
    </row>
    <row r="245" spans="1:6" ht="13.5" thickBot="1" x14ac:dyDescent="0.25">
      <c r="A245" s="36"/>
      <c r="B245" s="37"/>
      <c r="C245" s="26"/>
      <c r="D245" s="26"/>
      <c r="E245" s="26"/>
      <c r="F245" s="26"/>
    </row>
    <row r="246" spans="1:6" ht="12.75" customHeight="1" x14ac:dyDescent="0.2">
      <c r="A246" s="551"/>
      <c r="B246" s="555" t="s">
        <v>87</v>
      </c>
      <c r="C246" s="547" t="s">
        <v>151</v>
      </c>
      <c r="D246" s="578" t="s">
        <v>152</v>
      </c>
      <c r="E246" s="547" t="s">
        <v>153</v>
      </c>
      <c r="F246" s="547" t="s">
        <v>341</v>
      </c>
    </row>
    <row r="247" spans="1:6" ht="30.75" customHeight="1" thickBot="1" x14ac:dyDescent="0.25">
      <c r="A247" s="552"/>
      <c r="B247" s="556"/>
      <c r="C247" s="548"/>
      <c r="D247" s="548"/>
      <c r="E247" s="548"/>
      <c r="F247" s="548"/>
    </row>
    <row r="248" spans="1:6" ht="13.5" thickBot="1" x14ac:dyDescent="0.25">
      <c r="A248" s="110"/>
      <c r="B248" s="111"/>
      <c r="C248" s="109"/>
      <c r="D248" s="109"/>
      <c r="E248" s="109"/>
      <c r="F248" s="109"/>
    </row>
    <row r="249" spans="1:6" ht="24.75" customHeight="1" thickBot="1" x14ac:dyDescent="0.25">
      <c r="A249" s="33"/>
      <c r="B249" s="43" t="s">
        <v>88</v>
      </c>
      <c r="C249" s="87">
        <f>SUM(C250:C252)</f>
        <v>266812558</v>
      </c>
      <c r="D249" s="87">
        <f>SUM(D250:D252)</f>
        <v>17884176</v>
      </c>
      <c r="E249" s="87">
        <f>E250+E251+E252+E253+E254</f>
        <v>0</v>
      </c>
      <c r="F249" s="87">
        <f>SUM(C249:E249)</f>
        <v>284696734</v>
      </c>
    </row>
    <row r="250" spans="1:6" ht="24.75" customHeight="1" thickBot="1" x14ac:dyDescent="0.25">
      <c r="A250" s="73" t="s">
        <v>89</v>
      </c>
      <c r="B250" s="74" t="s">
        <v>90</v>
      </c>
      <c r="C250" s="88">
        <v>142119028</v>
      </c>
      <c r="D250" s="88">
        <v>12910800</v>
      </c>
      <c r="E250" s="88"/>
      <c r="F250" s="87">
        <f t="shared" ref="F250:F252" si="45">SUM(C250:E250)</f>
        <v>155029828</v>
      </c>
    </row>
    <row r="251" spans="1:6" ht="45.75" customHeight="1" thickBot="1" x14ac:dyDescent="0.25">
      <c r="A251" s="73" t="s">
        <v>91</v>
      </c>
      <c r="B251" s="74" t="s">
        <v>92</v>
      </c>
      <c r="C251" s="88">
        <v>23601358</v>
      </c>
      <c r="D251" s="88">
        <v>2840376</v>
      </c>
      <c r="E251" s="88"/>
      <c r="F251" s="87">
        <f t="shared" si="45"/>
        <v>26441734</v>
      </c>
    </row>
    <row r="252" spans="1:6" ht="22.5" customHeight="1" thickBot="1" x14ac:dyDescent="0.25">
      <c r="A252" s="73" t="s">
        <v>93</v>
      </c>
      <c r="B252" s="74" t="s">
        <v>94</v>
      </c>
      <c r="C252" s="88">
        <v>101092172</v>
      </c>
      <c r="D252" s="88">
        <v>2133000</v>
      </c>
      <c r="E252" s="88"/>
      <c r="F252" s="87">
        <f t="shared" si="45"/>
        <v>103225172</v>
      </c>
    </row>
    <row r="253" spans="1:6" ht="22.5" customHeight="1" thickBot="1" x14ac:dyDescent="0.25">
      <c r="A253" s="73" t="s">
        <v>95</v>
      </c>
      <c r="B253" s="74" t="s">
        <v>96</v>
      </c>
      <c r="C253" s="88"/>
      <c r="D253" s="88"/>
      <c r="E253" s="88"/>
      <c r="F253" s="87">
        <f t="shared" ref="F253:F269" si="46">SUM(C253:E253)</f>
        <v>0</v>
      </c>
    </row>
    <row r="254" spans="1:6" ht="31.5" customHeight="1" thickBot="1" x14ac:dyDescent="0.25">
      <c r="A254" s="72" t="s">
        <v>97</v>
      </c>
      <c r="B254" s="30" t="s">
        <v>98</v>
      </c>
      <c r="C254" s="89">
        <f>SUM(C255:C258)</f>
        <v>0</v>
      </c>
      <c r="D254" s="89">
        <f>SUM(D255:D258)</f>
        <v>0</v>
      </c>
      <c r="E254" s="89">
        <f>SUM(E255:E258)</f>
        <v>0</v>
      </c>
      <c r="F254" s="87">
        <f t="shared" si="46"/>
        <v>0</v>
      </c>
    </row>
    <row r="255" spans="1:6" ht="20.25" customHeight="1" thickBot="1" x14ac:dyDescent="0.25">
      <c r="A255" s="62"/>
      <c r="B255" s="63" t="s">
        <v>99</v>
      </c>
      <c r="C255" s="90"/>
      <c r="D255" s="90">
        <v>0</v>
      </c>
      <c r="E255" s="90"/>
      <c r="F255" s="87">
        <f t="shared" si="46"/>
        <v>0</v>
      </c>
    </row>
    <row r="256" spans="1:6" ht="51.75" customHeight="1" thickBot="1" x14ac:dyDescent="0.25">
      <c r="A256" s="64"/>
      <c r="B256" s="65" t="s">
        <v>100</v>
      </c>
      <c r="C256" s="90"/>
      <c r="D256" s="90"/>
      <c r="E256" s="90"/>
      <c r="F256" s="87">
        <f t="shared" si="46"/>
        <v>0</v>
      </c>
    </row>
    <row r="257" spans="1:6" ht="42.75" customHeight="1" thickBot="1" x14ac:dyDescent="0.25">
      <c r="A257" s="66"/>
      <c r="B257" s="67" t="s">
        <v>101</v>
      </c>
      <c r="C257" s="90"/>
      <c r="D257" s="90"/>
      <c r="E257" s="90"/>
      <c r="F257" s="87">
        <f t="shared" si="46"/>
        <v>0</v>
      </c>
    </row>
    <row r="258" spans="1:6" ht="21.75" customHeight="1" thickBot="1" x14ac:dyDescent="0.25">
      <c r="A258" s="68"/>
      <c r="B258" s="69" t="s">
        <v>102</v>
      </c>
      <c r="C258" s="91"/>
      <c r="D258" s="91"/>
      <c r="E258" s="91"/>
      <c r="F258" s="87">
        <f t="shared" si="46"/>
        <v>0</v>
      </c>
    </row>
    <row r="259" spans="1:6" ht="21.75" customHeight="1" thickBot="1" x14ac:dyDescent="0.25">
      <c r="A259" s="32"/>
      <c r="B259" s="31" t="s">
        <v>103</v>
      </c>
      <c r="C259" s="87">
        <f>C260+C261+C262</f>
        <v>0</v>
      </c>
      <c r="D259" s="87">
        <f>D260+D261+D262</f>
        <v>0</v>
      </c>
      <c r="E259" s="87">
        <f>E260+E261+E262</f>
        <v>0</v>
      </c>
      <c r="F259" s="87">
        <f t="shared" si="46"/>
        <v>0</v>
      </c>
    </row>
    <row r="260" spans="1:6" ht="21.75" customHeight="1" thickBot="1" x14ac:dyDescent="0.25">
      <c r="A260" s="73" t="s">
        <v>104</v>
      </c>
      <c r="B260" s="31" t="s">
        <v>105</v>
      </c>
      <c r="C260" s="87"/>
      <c r="D260" s="87">
        <v>0</v>
      </c>
      <c r="E260" s="87"/>
      <c r="F260" s="87">
        <f t="shared" si="46"/>
        <v>0</v>
      </c>
    </row>
    <row r="261" spans="1:6" ht="21.75" customHeight="1" thickBot="1" x14ac:dyDescent="0.25">
      <c r="A261" s="73" t="s">
        <v>106</v>
      </c>
      <c r="B261" s="31" t="s">
        <v>107</v>
      </c>
      <c r="C261" s="87"/>
      <c r="D261" s="87"/>
      <c r="E261" s="87"/>
      <c r="F261" s="87">
        <f t="shared" si="46"/>
        <v>0</v>
      </c>
    </row>
    <row r="262" spans="1:6" ht="31.5" customHeight="1" thickBot="1" x14ac:dyDescent="0.25">
      <c r="A262" s="61" t="s">
        <v>108</v>
      </c>
      <c r="B262" s="30" t="s">
        <v>109</v>
      </c>
      <c r="C262" s="89">
        <f>SUM(C263:C264)</f>
        <v>0</v>
      </c>
      <c r="D262" s="89">
        <f>SUM(D263:D264)</f>
        <v>0</v>
      </c>
      <c r="E262" s="89">
        <f>SUM(E263:E264)</f>
        <v>0</v>
      </c>
      <c r="F262" s="87">
        <f t="shared" si="46"/>
        <v>0</v>
      </c>
    </row>
    <row r="263" spans="1:6" ht="51" customHeight="1" thickBot="1" x14ac:dyDescent="0.25">
      <c r="A263" s="64"/>
      <c r="B263" s="65" t="s">
        <v>110</v>
      </c>
      <c r="C263" s="90"/>
      <c r="D263" s="90"/>
      <c r="E263" s="90"/>
      <c r="F263" s="87">
        <f t="shared" si="46"/>
        <v>0</v>
      </c>
    </row>
    <row r="264" spans="1:6" ht="42.75" customHeight="1" thickBot="1" x14ac:dyDescent="0.25">
      <c r="A264" s="66"/>
      <c r="B264" s="67" t="s">
        <v>111</v>
      </c>
      <c r="C264" s="92"/>
      <c r="D264" s="92"/>
      <c r="E264" s="92"/>
      <c r="F264" s="87">
        <f t="shared" si="46"/>
        <v>0</v>
      </c>
    </row>
    <row r="265" spans="1:6" ht="32.25" customHeight="1" thickBot="1" x14ac:dyDescent="0.25">
      <c r="A265" s="99"/>
      <c r="B265" s="74" t="s">
        <v>112</v>
      </c>
      <c r="C265" s="88">
        <f>C250+C251+C252+C253+C254+C260+C261+C262</f>
        <v>266812558</v>
      </c>
      <c r="D265" s="88">
        <f>D250+D251+D252+D253+D254+D260+D261+D262</f>
        <v>17884176</v>
      </c>
      <c r="E265" s="88">
        <f>E250+E251+E252+E253+E254+E260+E261+E262</f>
        <v>0</v>
      </c>
      <c r="F265" s="87">
        <f t="shared" si="46"/>
        <v>284696734</v>
      </c>
    </row>
    <row r="266" spans="1:6" ht="27.75" customHeight="1" thickBot="1" x14ac:dyDescent="0.25">
      <c r="A266" s="32" t="s">
        <v>113</v>
      </c>
      <c r="B266" s="31" t="s">
        <v>114</v>
      </c>
      <c r="C266" s="87">
        <f>SUM(C267:C267)</f>
        <v>0</v>
      </c>
      <c r="D266" s="87">
        <f>SUM(D267:D267)</f>
        <v>0</v>
      </c>
      <c r="E266" s="87">
        <f>SUM(E267:E267)</f>
        <v>0</v>
      </c>
      <c r="F266" s="87">
        <f t="shared" si="46"/>
        <v>0</v>
      </c>
    </row>
    <row r="267" spans="1:6" ht="34.5" customHeight="1" thickBot="1" x14ac:dyDescent="0.25">
      <c r="A267" s="108"/>
      <c r="B267" s="38" t="s">
        <v>115</v>
      </c>
      <c r="C267" s="93"/>
      <c r="D267" s="93"/>
      <c r="E267" s="93"/>
      <c r="F267" s="87">
        <f t="shared" si="46"/>
        <v>0</v>
      </c>
    </row>
    <row r="268" spans="1:6" ht="13.5" thickBot="1" x14ac:dyDescent="0.25">
      <c r="A268" s="70"/>
      <c r="B268" s="71"/>
      <c r="C268" s="94"/>
      <c r="D268" s="94"/>
      <c r="E268" s="94"/>
      <c r="F268" s="87">
        <f t="shared" si="46"/>
        <v>0</v>
      </c>
    </row>
    <row r="269" spans="1:6" ht="42.75" customHeight="1" thickBot="1" x14ac:dyDescent="0.25">
      <c r="A269" s="39"/>
      <c r="B269" s="40" t="s">
        <v>116</v>
      </c>
      <c r="C269" s="95">
        <f>C265+C266</f>
        <v>266812558</v>
      </c>
      <c r="D269" s="95">
        <f>D265+D266</f>
        <v>17884176</v>
      </c>
      <c r="E269" s="95">
        <f>E265+E266</f>
        <v>0</v>
      </c>
      <c r="F269" s="530">
        <f t="shared" si="46"/>
        <v>284696734</v>
      </c>
    </row>
    <row r="272" spans="1:6" ht="16.5" thickBot="1" x14ac:dyDescent="0.25">
      <c r="A272" s="226" t="s">
        <v>159</v>
      </c>
      <c r="B272" s="201"/>
      <c r="C272" s="25"/>
      <c r="D272" s="25"/>
      <c r="E272" s="25"/>
      <c r="F272" s="25"/>
    </row>
    <row r="273" spans="1:6" ht="13.5" thickBot="1" x14ac:dyDescent="0.25">
      <c r="A273" s="36"/>
      <c r="B273" s="42"/>
      <c r="C273" s="26"/>
      <c r="D273" s="26"/>
      <c r="E273" s="26"/>
      <c r="F273" s="26"/>
    </row>
    <row r="274" spans="1:6" ht="13.5" customHeight="1" thickBot="1" x14ac:dyDescent="0.25">
      <c r="A274" s="551"/>
      <c r="B274" s="553" t="s">
        <v>45</v>
      </c>
      <c r="C274" s="547" t="s">
        <v>151</v>
      </c>
      <c r="D274" s="578" t="s">
        <v>152</v>
      </c>
      <c r="E274" s="547" t="s">
        <v>153</v>
      </c>
      <c r="F274" s="547" t="s">
        <v>341</v>
      </c>
    </row>
    <row r="275" spans="1:6" ht="51.75" customHeight="1" thickBot="1" x14ac:dyDescent="0.25">
      <c r="A275" s="552"/>
      <c r="B275" s="554"/>
      <c r="C275" s="548"/>
      <c r="D275" s="548"/>
      <c r="E275" s="548"/>
      <c r="F275" s="548"/>
    </row>
    <row r="276" spans="1:6" ht="13.5" thickBot="1" x14ac:dyDescent="0.25">
      <c r="A276" s="44"/>
      <c r="B276" s="45"/>
      <c r="C276" s="29"/>
      <c r="D276" s="29"/>
      <c r="E276" s="29"/>
      <c r="F276" s="29"/>
    </row>
    <row r="277" spans="1:6" ht="26.25" x14ac:dyDescent="0.25">
      <c r="A277" s="202" t="s">
        <v>46</v>
      </c>
      <c r="B277" s="203" t="s">
        <v>47</v>
      </c>
      <c r="C277" s="75">
        <f>C278+C285+C286</f>
        <v>0</v>
      </c>
      <c r="D277" s="75">
        <f>D278+D285+D286</f>
        <v>0</v>
      </c>
      <c r="E277" s="75">
        <f>E278+E285+E286</f>
        <v>0</v>
      </c>
      <c r="F277" s="75">
        <f>F278+F285+F286</f>
        <v>0</v>
      </c>
    </row>
    <row r="278" spans="1:6" ht="15.75" x14ac:dyDescent="0.25">
      <c r="A278" s="204"/>
      <c r="B278" s="205" t="s">
        <v>48</v>
      </c>
      <c r="C278" s="76">
        <f>SUM(C279:C284)</f>
        <v>0</v>
      </c>
      <c r="D278" s="76">
        <f>SUM(D279:D284)</f>
        <v>0</v>
      </c>
      <c r="E278" s="76">
        <f>SUM(E279:E284)</f>
        <v>0</v>
      </c>
      <c r="F278" s="76">
        <f>SUM(F279:F284)</f>
        <v>0</v>
      </c>
    </row>
    <row r="279" spans="1:6" ht="26.25" x14ac:dyDescent="0.25">
      <c r="A279" s="206"/>
      <c r="B279" s="207" t="s">
        <v>49</v>
      </c>
      <c r="C279" s="77"/>
      <c r="D279" s="77"/>
      <c r="E279" s="77"/>
      <c r="F279" s="77"/>
    </row>
    <row r="280" spans="1:6" ht="26.25" x14ac:dyDescent="0.25">
      <c r="A280" s="206"/>
      <c r="B280" s="53" t="s">
        <v>50</v>
      </c>
      <c r="C280" s="77"/>
      <c r="D280" s="77"/>
      <c r="E280" s="77"/>
      <c r="F280" s="77"/>
    </row>
    <row r="281" spans="1:6" ht="51.75" x14ac:dyDescent="0.25">
      <c r="A281" s="206"/>
      <c r="B281" s="53" t="s">
        <v>51</v>
      </c>
      <c r="C281" s="77"/>
      <c r="D281" s="77"/>
      <c r="E281" s="77"/>
      <c r="F281" s="77"/>
    </row>
    <row r="282" spans="1:6" ht="26.25" x14ac:dyDescent="0.25">
      <c r="A282" s="206"/>
      <c r="B282" s="207" t="s">
        <v>52</v>
      </c>
      <c r="C282" s="77"/>
      <c r="D282" s="77"/>
      <c r="E282" s="77"/>
      <c r="F282" s="77"/>
    </row>
    <row r="283" spans="1:6" ht="26.25" x14ac:dyDescent="0.25">
      <c r="A283" s="206"/>
      <c r="B283" s="207" t="s">
        <v>53</v>
      </c>
      <c r="C283" s="77"/>
      <c r="D283" s="77"/>
      <c r="E283" s="77"/>
      <c r="F283" s="77"/>
    </row>
    <row r="284" spans="1:6" ht="26.25" x14ac:dyDescent="0.25">
      <c r="A284" s="206"/>
      <c r="B284" s="207" t="s">
        <v>54</v>
      </c>
      <c r="C284" s="77"/>
      <c r="D284" s="77"/>
      <c r="E284" s="77"/>
      <c r="F284" s="77"/>
    </row>
    <row r="285" spans="1:6" ht="39" x14ac:dyDescent="0.25">
      <c r="A285" s="204"/>
      <c r="B285" s="205" t="s">
        <v>55</v>
      </c>
      <c r="C285" s="76"/>
      <c r="D285" s="76"/>
      <c r="E285" s="76"/>
      <c r="F285" s="76"/>
    </row>
    <row r="286" spans="1:6" ht="27" thickBot="1" x14ac:dyDescent="0.3">
      <c r="A286" s="209"/>
      <c r="B286" s="210" t="s">
        <v>56</v>
      </c>
      <c r="C286" s="78"/>
      <c r="D286" s="78"/>
      <c r="E286" s="78"/>
      <c r="F286" s="78"/>
    </row>
    <row r="287" spans="1:6" ht="27" thickBot="1" x14ac:dyDescent="0.3">
      <c r="A287" s="211" t="s">
        <v>57</v>
      </c>
      <c r="B287" s="212" t="s">
        <v>58</v>
      </c>
      <c r="C287" s="79"/>
      <c r="D287" s="79"/>
      <c r="E287" s="79"/>
      <c r="F287" s="79"/>
    </row>
    <row r="288" spans="1:6" ht="16.5" thickBot="1" x14ac:dyDescent="0.3">
      <c r="A288" s="202" t="s">
        <v>59</v>
      </c>
      <c r="B288" s="203" t="s">
        <v>60</v>
      </c>
      <c r="C288" s="75">
        <f>C289+C292</f>
        <v>0</v>
      </c>
      <c r="D288" s="75"/>
      <c r="E288" s="75"/>
      <c r="F288" s="75">
        <f>SUM(C288:E288)</f>
        <v>0</v>
      </c>
    </row>
    <row r="289" spans="1:6" ht="16.5" thickBot="1" x14ac:dyDescent="0.3">
      <c r="A289" s="204"/>
      <c r="B289" s="205" t="s">
        <v>61</v>
      </c>
      <c r="C289" s="76">
        <f>SUM(C290:C291)</f>
        <v>0</v>
      </c>
      <c r="D289" s="76"/>
      <c r="E289" s="76"/>
      <c r="F289" s="75">
        <f t="shared" ref="F289:F310" si="47">SUM(C289:E289)</f>
        <v>0</v>
      </c>
    </row>
    <row r="290" spans="1:6" ht="16.5" thickBot="1" x14ac:dyDescent="0.3">
      <c r="A290" s="206"/>
      <c r="B290" s="207" t="s">
        <v>62</v>
      </c>
      <c r="C290" s="77"/>
      <c r="D290" s="77"/>
      <c r="E290" s="77"/>
      <c r="F290" s="75">
        <f t="shared" si="47"/>
        <v>0</v>
      </c>
    </row>
    <row r="291" spans="1:6" ht="16.5" thickBot="1" x14ac:dyDescent="0.3">
      <c r="A291" s="206"/>
      <c r="B291" s="207" t="s">
        <v>63</v>
      </c>
      <c r="C291" s="77"/>
      <c r="D291" s="77"/>
      <c r="E291" s="77"/>
      <c r="F291" s="75">
        <f t="shared" si="47"/>
        <v>0</v>
      </c>
    </row>
    <row r="292" spans="1:6" ht="16.5" thickBot="1" x14ac:dyDescent="0.3">
      <c r="A292" s="204"/>
      <c r="B292" s="205" t="s">
        <v>64</v>
      </c>
      <c r="C292" s="76">
        <f>SUM(C293:C296)</f>
        <v>0</v>
      </c>
      <c r="D292" s="76">
        <f>SUM(D293:D296)</f>
        <v>0</v>
      </c>
      <c r="E292" s="76">
        <f>SUM(E293:E296)</f>
        <v>0</v>
      </c>
      <c r="F292" s="75">
        <f t="shared" si="47"/>
        <v>0</v>
      </c>
    </row>
    <row r="293" spans="1:6" ht="16.5" thickBot="1" x14ac:dyDescent="0.3">
      <c r="A293" s="206"/>
      <c r="B293" s="207" t="s">
        <v>65</v>
      </c>
      <c r="C293" s="77"/>
      <c r="D293" s="77"/>
      <c r="E293" s="77"/>
      <c r="F293" s="75">
        <f t="shared" si="47"/>
        <v>0</v>
      </c>
    </row>
    <row r="294" spans="1:6" ht="16.5" thickBot="1" x14ac:dyDescent="0.3">
      <c r="A294" s="206"/>
      <c r="B294" s="207" t="s">
        <v>66</v>
      </c>
      <c r="C294" s="77"/>
      <c r="D294" s="77"/>
      <c r="E294" s="77"/>
      <c r="F294" s="75">
        <f t="shared" si="47"/>
        <v>0</v>
      </c>
    </row>
    <row r="295" spans="1:6" ht="16.5" thickBot="1" x14ac:dyDescent="0.3">
      <c r="A295" s="206"/>
      <c r="B295" s="207" t="s">
        <v>67</v>
      </c>
      <c r="C295" s="77"/>
      <c r="D295" s="77"/>
      <c r="E295" s="77"/>
      <c r="F295" s="75">
        <f t="shared" si="47"/>
        <v>0</v>
      </c>
    </row>
    <row r="296" spans="1:6" ht="16.5" thickBot="1" x14ac:dyDescent="0.3">
      <c r="A296" s="213"/>
      <c r="B296" s="214" t="s">
        <v>68</v>
      </c>
      <c r="C296" s="80"/>
      <c r="D296" s="80"/>
      <c r="E296" s="80"/>
      <c r="F296" s="75">
        <f t="shared" si="47"/>
        <v>0</v>
      </c>
    </row>
    <row r="297" spans="1:6" ht="16.5" thickBot="1" x14ac:dyDescent="0.3">
      <c r="A297" s="211" t="s">
        <v>69</v>
      </c>
      <c r="B297" s="86" t="s">
        <v>70</v>
      </c>
      <c r="C297" s="79">
        <v>0</v>
      </c>
      <c r="D297" s="79"/>
      <c r="E297" s="79"/>
      <c r="F297" s="75">
        <f t="shared" si="47"/>
        <v>0</v>
      </c>
    </row>
    <row r="298" spans="1:6" ht="16.5" thickBot="1" x14ac:dyDescent="0.3">
      <c r="A298" s="215" t="s">
        <v>71</v>
      </c>
      <c r="B298" s="216" t="s">
        <v>72</v>
      </c>
      <c r="C298" s="85">
        <f>SUM(C300:C301)</f>
        <v>0</v>
      </c>
      <c r="D298" s="85">
        <f>SUM(D300:D301)</f>
        <v>0</v>
      </c>
      <c r="E298" s="85">
        <f>SUM(E300:E301)</f>
        <v>0</v>
      </c>
      <c r="F298" s="75">
        <f t="shared" si="47"/>
        <v>0</v>
      </c>
    </row>
    <row r="299" spans="1:6" ht="16.5" thickBot="1" x14ac:dyDescent="0.3">
      <c r="A299" s="202" t="s">
        <v>73</v>
      </c>
      <c r="B299" s="217" t="s">
        <v>74</v>
      </c>
      <c r="C299" s="75">
        <f>SUM(C300:C301)</f>
        <v>0</v>
      </c>
      <c r="D299" s="75">
        <f>SUM(D300:D301)</f>
        <v>0</v>
      </c>
      <c r="E299" s="75">
        <f>SUM(E300:E301)</f>
        <v>0</v>
      </c>
      <c r="F299" s="75">
        <f t="shared" si="47"/>
        <v>0</v>
      </c>
    </row>
    <row r="300" spans="1:6" ht="39.75" thickBot="1" x14ac:dyDescent="0.3">
      <c r="A300" s="206"/>
      <c r="B300" s="207" t="s">
        <v>75</v>
      </c>
      <c r="C300" s="77"/>
      <c r="D300" s="77"/>
      <c r="E300" s="77"/>
      <c r="F300" s="75">
        <f t="shared" si="47"/>
        <v>0</v>
      </c>
    </row>
    <row r="301" spans="1:6" ht="27" thickBot="1" x14ac:dyDescent="0.3">
      <c r="A301" s="213"/>
      <c r="B301" s="214" t="s">
        <v>76</v>
      </c>
      <c r="C301" s="80"/>
      <c r="D301" s="80"/>
      <c r="E301" s="80"/>
      <c r="F301" s="75">
        <f t="shared" si="47"/>
        <v>0</v>
      </c>
    </row>
    <row r="302" spans="1:6" ht="16.5" thickBot="1" x14ac:dyDescent="0.3">
      <c r="A302" s="202" t="s">
        <v>77</v>
      </c>
      <c r="B302" s="203" t="s">
        <v>78</v>
      </c>
      <c r="C302" s="75">
        <f>SUM(C303:C304)</f>
        <v>0</v>
      </c>
      <c r="D302" s="75">
        <f>SUM(D303:D304)</f>
        <v>0</v>
      </c>
      <c r="E302" s="75">
        <f>SUM(E303:E304)</f>
        <v>0</v>
      </c>
      <c r="F302" s="75">
        <f t="shared" si="47"/>
        <v>0</v>
      </c>
    </row>
    <row r="303" spans="1:6" ht="39.75" thickBot="1" x14ac:dyDescent="0.3">
      <c r="A303" s="206"/>
      <c r="B303" s="207" t="s">
        <v>79</v>
      </c>
      <c r="C303" s="77"/>
      <c r="D303" s="77"/>
      <c r="E303" s="77"/>
      <c r="F303" s="75">
        <f t="shared" si="47"/>
        <v>0</v>
      </c>
    </row>
    <row r="304" spans="1:6" ht="30" customHeight="1" thickBot="1" x14ac:dyDescent="0.3">
      <c r="A304" s="213"/>
      <c r="B304" s="214" t="s">
        <v>80</v>
      </c>
      <c r="C304" s="80"/>
      <c r="D304" s="80"/>
      <c r="E304" s="80"/>
      <c r="F304" s="75">
        <f t="shared" si="47"/>
        <v>0</v>
      </c>
    </row>
    <row r="305" spans="1:6" ht="34.5" customHeight="1" thickBot="1" x14ac:dyDescent="0.3">
      <c r="A305" s="219"/>
      <c r="B305" s="220" t="s">
        <v>81</v>
      </c>
      <c r="C305" s="98">
        <f>C277+C287+C288+C297+C298+C299+C302</f>
        <v>0</v>
      </c>
      <c r="D305" s="98">
        <f>D277+D287+D288+D297+D298+D299+D302</f>
        <v>0</v>
      </c>
      <c r="E305" s="98">
        <f>E277+E287+E288+E297+E298+E299+E302</f>
        <v>0</v>
      </c>
      <c r="F305" s="75">
        <f t="shared" si="47"/>
        <v>0</v>
      </c>
    </row>
    <row r="306" spans="1:6" ht="16.5" thickBot="1" x14ac:dyDescent="0.3">
      <c r="A306" s="202" t="s">
        <v>82</v>
      </c>
      <c r="B306" s="203" t="s">
        <v>83</v>
      </c>
      <c r="C306" s="75">
        <f>SUM(C307:C308)</f>
        <v>139486770</v>
      </c>
      <c r="D306" s="75">
        <f>SUM(D307:D308)</f>
        <v>0</v>
      </c>
      <c r="E306" s="75">
        <f>SUM(E307:E308)</f>
        <v>0</v>
      </c>
      <c r="F306" s="75">
        <f t="shared" si="47"/>
        <v>139486770</v>
      </c>
    </row>
    <row r="307" spans="1:6" ht="27" thickBot="1" x14ac:dyDescent="0.3">
      <c r="A307" s="206"/>
      <c r="B307" s="207" t="s">
        <v>84</v>
      </c>
      <c r="C307" s="77"/>
      <c r="D307" s="77"/>
      <c r="E307" s="77"/>
      <c r="F307" s="75">
        <f t="shared" si="47"/>
        <v>0</v>
      </c>
    </row>
    <row r="308" spans="1:6" ht="30.75" thickBot="1" x14ac:dyDescent="0.3">
      <c r="A308" s="213"/>
      <c r="B308" s="221" t="s">
        <v>85</v>
      </c>
      <c r="C308" s="80">
        <v>139486770</v>
      </c>
      <c r="D308" s="80"/>
      <c r="E308" s="80"/>
      <c r="F308" s="75">
        <f t="shared" si="47"/>
        <v>139486770</v>
      </c>
    </row>
    <row r="309" spans="1:6" ht="13.5" thickBot="1" x14ac:dyDescent="0.25">
      <c r="A309" s="29"/>
      <c r="B309" s="34"/>
      <c r="C309" s="81"/>
      <c r="D309" s="81"/>
      <c r="E309" s="81"/>
      <c r="F309" s="75">
        <f t="shared" si="47"/>
        <v>0</v>
      </c>
    </row>
    <row r="310" spans="1:6" ht="13.5" thickBot="1" x14ac:dyDescent="0.25">
      <c r="A310" s="39"/>
      <c r="B310" s="40" t="s">
        <v>86</v>
      </c>
      <c r="C310" s="82">
        <f>C305+C306</f>
        <v>139486770</v>
      </c>
      <c r="D310" s="82">
        <f>D305+D306</f>
        <v>0</v>
      </c>
      <c r="E310" s="82">
        <f>E305+E306</f>
        <v>0</v>
      </c>
      <c r="F310" s="75">
        <f t="shared" si="47"/>
        <v>139486770</v>
      </c>
    </row>
    <row r="311" spans="1:6" ht="13.5" thickBot="1" x14ac:dyDescent="0.25">
      <c r="A311" s="223"/>
      <c r="B311" s="224"/>
      <c r="C311" s="224"/>
      <c r="D311" s="224"/>
      <c r="E311" s="224"/>
      <c r="F311" s="224"/>
    </row>
    <row r="312" spans="1:6" ht="13.5" thickBot="1" x14ac:dyDescent="0.25">
      <c r="A312" s="36"/>
      <c r="B312" s="37"/>
      <c r="C312" s="26"/>
      <c r="D312" s="26"/>
      <c r="E312" s="26"/>
      <c r="F312" s="26"/>
    </row>
    <row r="313" spans="1:6" ht="12.75" customHeight="1" x14ac:dyDescent="0.2">
      <c r="A313" s="551"/>
      <c r="B313" s="555" t="s">
        <v>87</v>
      </c>
      <c r="C313" s="547" t="s">
        <v>151</v>
      </c>
      <c r="D313" s="578" t="s">
        <v>152</v>
      </c>
      <c r="E313" s="547" t="s">
        <v>153</v>
      </c>
      <c r="F313" s="547" t="s">
        <v>341</v>
      </c>
    </row>
    <row r="314" spans="1:6" ht="30" customHeight="1" thickBot="1" x14ac:dyDescent="0.25">
      <c r="A314" s="552"/>
      <c r="B314" s="556"/>
      <c r="C314" s="548"/>
      <c r="D314" s="548"/>
      <c r="E314" s="548"/>
      <c r="F314" s="548"/>
    </row>
    <row r="315" spans="1:6" ht="13.5" thickBot="1" x14ac:dyDescent="0.25">
      <c r="A315" s="110"/>
      <c r="B315" s="111"/>
      <c r="C315" s="109"/>
      <c r="D315" s="109"/>
      <c r="E315" s="109"/>
      <c r="F315" s="109"/>
    </row>
    <row r="316" spans="1:6" ht="13.5" thickBot="1" x14ac:dyDescent="0.25">
      <c r="A316" s="33"/>
      <c r="B316" s="43" t="s">
        <v>88</v>
      </c>
      <c r="C316" s="87">
        <f>SUM(C317:C319)</f>
        <v>139486770</v>
      </c>
      <c r="D316" s="87">
        <f>D317+D318+D319+D320+D321</f>
        <v>0</v>
      </c>
      <c r="E316" s="87">
        <f>E317+E318+E319+E320+E321</f>
        <v>0</v>
      </c>
      <c r="F316" s="87">
        <f>SUM(C316:E316)</f>
        <v>139486770</v>
      </c>
    </row>
    <row r="317" spans="1:6" ht="13.5" thickBot="1" x14ac:dyDescent="0.25">
      <c r="A317" s="73" t="s">
        <v>89</v>
      </c>
      <c r="B317" s="74" t="s">
        <v>90</v>
      </c>
      <c r="C317" s="88">
        <v>105920079</v>
      </c>
      <c r="D317" s="88"/>
      <c r="E317" s="88"/>
      <c r="F317" s="87">
        <f t="shared" ref="F317:F336" si="48">SUM(C317:E317)</f>
        <v>105920079</v>
      </c>
    </row>
    <row r="318" spans="1:6" ht="26.25" thickBot="1" x14ac:dyDescent="0.25">
      <c r="A318" s="73" t="s">
        <v>91</v>
      </c>
      <c r="B318" s="74" t="s">
        <v>92</v>
      </c>
      <c r="C318" s="88">
        <v>21233691</v>
      </c>
      <c r="D318" s="88"/>
      <c r="E318" s="88"/>
      <c r="F318" s="87">
        <f t="shared" si="48"/>
        <v>21233691</v>
      </c>
    </row>
    <row r="319" spans="1:6" ht="13.5" thickBot="1" x14ac:dyDescent="0.25">
      <c r="A319" s="73" t="s">
        <v>93</v>
      </c>
      <c r="B319" s="74" t="s">
        <v>94</v>
      </c>
      <c r="C319" s="88">
        <v>12333000</v>
      </c>
      <c r="D319" s="88"/>
      <c r="E319" s="88"/>
      <c r="F319" s="87">
        <f t="shared" si="48"/>
        <v>12333000</v>
      </c>
    </row>
    <row r="320" spans="1:6" ht="13.5" thickBot="1" x14ac:dyDescent="0.25">
      <c r="A320" s="73" t="s">
        <v>95</v>
      </c>
      <c r="B320" s="74" t="s">
        <v>96</v>
      </c>
      <c r="C320" s="88"/>
      <c r="D320" s="88"/>
      <c r="E320" s="88"/>
      <c r="F320" s="87">
        <f t="shared" si="48"/>
        <v>0</v>
      </c>
    </row>
    <row r="321" spans="1:6" ht="13.5" thickBot="1" x14ac:dyDescent="0.25">
      <c r="A321" s="72" t="s">
        <v>97</v>
      </c>
      <c r="B321" s="30" t="s">
        <v>98</v>
      </c>
      <c r="C321" s="89">
        <f>SUM(C322:C325)</f>
        <v>0</v>
      </c>
      <c r="D321" s="89">
        <f>SUM(D322:D325)</f>
        <v>0</v>
      </c>
      <c r="E321" s="89">
        <f>SUM(E322:E325)</f>
        <v>0</v>
      </c>
      <c r="F321" s="87">
        <f t="shared" si="48"/>
        <v>0</v>
      </c>
    </row>
    <row r="322" spans="1:6" ht="13.5" thickBot="1" x14ac:dyDescent="0.25">
      <c r="A322" s="62"/>
      <c r="B322" s="63" t="s">
        <v>99</v>
      </c>
      <c r="C322" s="90"/>
      <c r="D322" s="90"/>
      <c r="E322" s="90"/>
      <c r="F322" s="87">
        <f t="shared" si="48"/>
        <v>0</v>
      </c>
    </row>
    <row r="323" spans="1:6" ht="39" thickBot="1" x14ac:dyDescent="0.25">
      <c r="A323" s="64"/>
      <c r="B323" s="65" t="s">
        <v>100</v>
      </c>
      <c r="C323" s="90"/>
      <c r="D323" s="90"/>
      <c r="E323" s="90"/>
      <c r="F323" s="87">
        <f t="shared" si="48"/>
        <v>0</v>
      </c>
    </row>
    <row r="324" spans="1:6" ht="26.25" thickBot="1" x14ac:dyDescent="0.25">
      <c r="A324" s="66"/>
      <c r="B324" s="67" t="s">
        <v>101</v>
      </c>
      <c r="C324" s="90"/>
      <c r="D324" s="90"/>
      <c r="E324" s="90"/>
      <c r="F324" s="87">
        <f t="shared" si="48"/>
        <v>0</v>
      </c>
    </row>
    <row r="325" spans="1:6" ht="13.5" thickBot="1" x14ac:dyDescent="0.25">
      <c r="A325" s="68"/>
      <c r="B325" s="69" t="s">
        <v>102</v>
      </c>
      <c r="C325" s="91"/>
      <c r="D325" s="91"/>
      <c r="E325" s="91"/>
      <c r="F325" s="87">
        <f t="shared" si="48"/>
        <v>0</v>
      </c>
    </row>
    <row r="326" spans="1:6" ht="13.5" thickBot="1" x14ac:dyDescent="0.25">
      <c r="A326" s="32"/>
      <c r="B326" s="31" t="s">
        <v>103</v>
      </c>
      <c r="C326" s="87">
        <f>C327+C328+C329</f>
        <v>0</v>
      </c>
      <c r="D326" s="87">
        <f>D327+D328+D329</f>
        <v>0</v>
      </c>
      <c r="E326" s="87">
        <f>E327+E328+E329</f>
        <v>0</v>
      </c>
      <c r="F326" s="87">
        <f t="shared" si="48"/>
        <v>0</v>
      </c>
    </row>
    <row r="327" spans="1:6" ht="13.5" thickBot="1" x14ac:dyDescent="0.25">
      <c r="A327" s="73" t="s">
        <v>104</v>
      </c>
      <c r="B327" s="31" t="s">
        <v>105</v>
      </c>
      <c r="C327" s="87">
        <v>0</v>
      </c>
      <c r="D327" s="87"/>
      <c r="E327" s="87"/>
      <c r="F327" s="87">
        <f t="shared" si="48"/>
        <v>0</v>
      </c>
    </row>
    <row r="328" spans="1:6" ht="13.5" thickBot="1" x14ac:dyDescent="0.25">
      <c r="A328" s="73" t="s">
        <v>106</v>
      </c>
      <c r="B328" s="31" t="s">
        <v>107</v>
      </c>
      <c r="C328" s="87"/>
      <c r="D328" s="87"/>
      <c r="E328" s="87"/>
      <c r="F328" s="87">
        <f t="shared" si="48"/>
        <v>0</v>
      </c>
    </row>
    <row r="329" spans="1:6" ht="13.5" thickBot="1" x14ac:dyDescent="0.25">
      <c r="A329" s="61" t="s">
        <v>108</v>
      </c>
      <c r="B329" s="30" t="s">
        <v>109</v>
      </c>
      <c r="C329" s="89">
        <f>SUM(C330:C331)</f>
        <v>0</v>
      </c>
      <c r="D329" s="89">
        <f>SUM(D330:D331)</f>
        <v>0</v>
      </c>
      <c r="E329" s="89">
        <f>SUM(E330:E331)</f>
        <v>0</v>
      </c>
      <c r="F329" s="87">
        <f t="shared" si="48"/>
        <v>0</v>
      </c>
    </row>
    <row r="330" spans="1:6" ht="39" thickBot="1" x14ac:dyDescent="0.25">
      <c r="A330" s="64"/>
      <c r="B330" s="65" t="s">
        <v>110</v>
      </c>
      <c r="C330" s="90"/>
      <c r="D330" s="90"/>
      <c r="E330" s="90"/>
      <c r="F330" s="87">
        <f t="shared" si="48"/>
        <v>0</v>
      </c>
    </row>
    <row r="331" spans="1:6" ht="26.25" thickBot="1" x14ac:dyDescent="0.25">
      <c r="A331" s="66"/>
      <c r="B331" s="67" t="s">
        <v>111</v>
      </c>
      <c r="C331" s="92"/>
      <c r="D331" s="92"/>
      <c r="E331" s="92"/>
      <c r="F331" s="87">
        <f t="shared" si="48"/>
        <v>0</v>
      </c>
    </row>
    <row r="332" spans="1:6" ht="26.25" thickBot="1" x14ac:dyDescent="0.25">
      <c r="A332" s="99"/>
      <c r="B332" s="74" t="s">
        <v>112</v>
      </c>
      <c r="C332" s="88">
        <f>C317+C318+C319+C320+C321+C327+C328+C329</f>
        <v>139486770</v>
      </c>
      <c r="D332" s="88">
        <f>D317+D318+D319+D320+D321+D327+D328+D329</f>
        <v>0</v>
      </c>
      <c r="E332" s="88">
        <f>E317+E318+E319+E320+E321+E327+E328+E329</f>
        <v>0</v>
      </c>
      <c r="F332" s="87">
        <f t="shared" si="48"/>
        <v>139486770</v>
      </c>
    </row>
    <row r="333" spans="1:6" ht="13.5" thickBot="1" x14ac:dyDescent="0.25">
      <c r="A333" s="32" t="s">
        <v>113</v>
      </c>
      <c r="B333" s="31" t="s">
        <v>114</v>
      </c>
      <c r="C333" s="87">
        <f>SUM(C334:C334)</f>
        <v>0</v>
      </c>
      <c r="D333" s="87">
        <f>SUM(D334:D334)</f>
        <v>0</v>
      </c>
      <c r="E333" s="87">
        <f>SUM(E334:E334)</f>
        <v>0</v>
      </c>
      <c r="F333" s="87">
        <f t="shared" si="48"/>
        <v>0</v>
      </c>
    </row>
    <row r="334" spans="1:6" ht="26.25" thickBot="1" x14ac:dyDescent="0.25">
      <c r="A334" s="108"/>
      <c r="B334" s="38" t="s">
        <v>115</v>
      </c>
      <c r="C334" s="93"/>
      <c r="D334" s="93"/>
      <c r="E334" s="93"/>
      <c r="F334" s="87">
        <f t="shared" si="48"/>
        <v>0</v>
      </c>
    </row>
    <row r="335" spans="1:6" ht="13.5" thickBot="1" x14ac:dyDescent="0.25">
      <c r="A335" s="70"/>
      <c r="B335" s="71"/>
      <c r="C335" s="94"/>
      <c r="D335" s="94"/>
      <c r="E335" s="94"/>
      <c r="F335" s="87">
        <f t="shared" si="48"/>
        <v>0</v>
      </c>
    </row>
    <row r="336" spans="1:6" ht="26.25" thickBot="1" x14ac:dyDescent="0.25">
      <c r="A336" s="39"/>
      <c r="B336" s="40" t="s">
        <v>116</v>
      </c>
      <c r="C336" s="95">
        <f>C332+C333</f>
        <v>139486770</v>
      </c>
      <c r="D336" s="95">
        <f>D332+D333</f>
        <v>0</v>
      </c>
      <c r="E336" s="95">
        <f>E332+E333</f>
        <v>0</v>
      </c>
      <c r="F336" s="87">
        <f t="shared" si="48"/>
        <v>139486770</v>
      </c>
    </row>
    <row r="338" spans="1:6" ht="16.5" thickBot="1" x14ac:dyDescent="0.25">
      <c r="A338" s="226" t="s">
        <v>160</v>
      </c>
      <c r="B338" s="201"/>
      <c r="C338" s="25"/>
      <c r="D338" s="25"/>
      <c r="E338" s="25"/>
      <c r="F338" s="25"/>
    </row>
    <row r="339" spans="1:6" ht="13.5" thickBot="1" x14ac:dyDescent="0.25">
      <c r="A339" s="36"/>
      <c r="B339" s="42"/>
      <c r="C339" s="26"/>
      <c r="D339" s="26"/>
      <c r="E339" s="26"/>
      <c r="F339" s="26"/>
    </row>
    <row r="340" spans="1:6" ht="13.5" customHeight="1" thickBot="1" x14ac:dyDescent="0.25">
      <c r="A340" s="551"/>
      <c r="B340" s="553" t="s">
        <v>45</v>
      </c>
      <c r="C340" s="547" t="s">
        <v>151</v>
      </c>
      <c r="D340" s="578" t="s">
        <v>152</v>
      </c>
      <c r="E340" s="547" t="s">
        <v>153</v>
      </c>
      <c r="F340" s="547" t="s">
        <v>341</v>
      </c>
    </row>
    <row r="341" spans="1:6" ht="27.75" customHeight="1" thickBot="1" x14ac:dyDescent="0.25">
      <c r="A341" s="552"/>
      <c r="B341" s="554"/>
      <c r="C341" s="548"/>
      <c r="D341" s="548"/>
      <c r="E341" s="548"/>
      <c r="F341" s="548"/>
    </row>
    <row r="342" spans="1:6" ht="13.5" thickBot="1" x14ac:dyDescent="0.25">
      <c r="A342" s="44"/>
      <c r="B342" s="45"/>
      <c r="C342" s="29"/>
      <c r="D342" s="29"/>
      <c r="E342" s="29"/>
      <c r="F342" s="29"/>
    </row>
    <row r="343" spans="1:6" ht="26.25" x14ac:dyDescent="0.25">
      <c r="A343" s="202" t="s">
        <v>46</v>
      </c>
      <c r="B343" s="203" t="s">
        <v>47</v>
      </c>
      <c r="C343" s="75">
        <f>C344+C351+C352</f>
        <v>0</v>
      </c>
      <c r="D343" s="75">
        <f>D344+D351+D352</f>
        <v>0</v>
      </c>
      <c r="E343" s="75">
        <f>E344+E351+E352</f>
        <v>0</v>
      </c>
      <c r="F343" s="75">
        <f>F344+F351+F352</f>
        <v>0</v>
      </c>
    </row>
    <row r="344" spans="1:6" ht="15.75" x14ac:dyDescent="0.25">
      <c r="A344" s="204"/>
      <c r="B344" s="205" t="s">
        <v>48</v>
      </c>
      <c r="C344" s="76">
        <f>SUM(C345:C350)</f>
        <v>0</v>
      </c>
      <c r="D344" s="76">
        <f>SUM(D345:D350)</f>
        <v>0</v>
      </c>
      <c r="E344" s="76">
        <f>SUM(E345:E350)</f>
        <v>0</v>
      </c>
      <c r="F344" s="76">
        <f>SUM(F345:F350)</f>
        <v>0</v>
      </c>
    </row>
    <row r="345" spans="1:6" ht="26.25" x14ac:dyDescent="0.25">
      <c r="A345" s="206"/>
      <c r="B345" s="207" t="s">
        <v>49</v>
      </c>
      <c r="C345" s="77"/>
      <c r="D345" s="77"/>
      <c r="E345" s="77"/>
      <c r="F345" s="77"/>
    </row>
    <row r="346" spans="1:6" ht="26.25" x14ac:dyDescent="0.25">
      <c r="A346" s="206"/>
      <c r="B346" s="53" t="s">
        <v>50</v>
      </c>
      <c r="C346" s="77"/>
      <c r="D346" s="77"/>
      <c r="E346" s="77"/>
      <c r="F346" s="77"/>
    </row>
    <row r="347" spans="1:6" ht="51.75" x14ac:dyDescent="0.25">
      <c r="A347" s="206"/>
      <c r="B347" s="53" t="s">
        <v>51</v>
      </c>
      <c r="C347" s="77"/>
      <c r="D347" s="77"/>
      <c r="E347" s="77"/>
      <c r="F347" s="77"/>
    </row>
    <row r="348" spans="1:6" ht="26.25" x14ac:dyDescent="0.25">
      <c r="A348" s="206"/>
      <c r="B348" s="207" t="s">
        <v>52</v>
      </c>
      <c r="C348" s="77"/>
      <c r="D348" s="77"/>
      <c r="E348" s="77"/>
      <c r="F348" s="77"/>
    </row>
    <row r="349" spans="1:6" ht="26.25" x14ac:dyDescent="0.25">
      <c r="A349" s="206"/>
      <c r="B349" s="207" t="s">
        <v>53</v>
      </c>
      <c r="C349" s="77"/>
      <c r="D349" s="77"/>
      <c r="E349" s="77"/>
      <c r="F349" s="77"/>
    </row>
    <row r="350" spans="1:6" ht="26.25" x14ac:dyDescent="0.25">
      <c r="A350" s="206"/>
      <c r="B350" s="207" t="s">
        <v>54</v>
      </c>
      <c r="C350" s="77"/>
      <c r="D350" s="77"/>
      <c r="E350" s="77"/>
      <c r="F350" s="77"/>
    </row>
    <row r="351" spans="1:6" ht="39" x14ac:dyDescent="0.25">
      <c r="A351" s="204"/>
      <c r="B351" s="205" t="s">
        <v>55</v>
      </c>
      <c r="C351" s="76"/>
      <c r="D351" s="76"/>
      <c r="E351" s="76"/>
      <c r="F351" s="76"/>
    </row>
    <row r="352" spans="1:6" ht="27" thickBot="1" x14ac:dyDescent="0.3">
      <c r="A352" s="209"/>
      <c r="B352" s="210" t="s">
        <v>56</v>
      </c>
      <c r="C352" s="78"/>
      <c r="D352" s="78"/>
      <c r="E352" s="78"/>
      <c r="F352" s="78"/>
    </row>
    <row r="353" spans="1:6" ht="27" thickBot="1" x14ac:dyDescent="0.3">
      <c r="A353" s="211" t="s">
        <v>57</v>
      </c>
      <c r="B353" s="212" t="s">
        <v>58</v>
      </c>
      <c r="C353" s="79"/>
      <c r="D353" s="79"/>
      <c r="E353" s="79"/>
      <c r="F353" s="79"/>
    </row>
    <row r="354" spans="1:6" ht="16.5" thickBot="1" x14ac:dyDescent="0.3">
      <c r="A354" s="202" t="s">
        <v>59</v>
      </c>
      <c r="B354" s="203" t="s">
        <v>60</v>
      </c>
      <c r="C354" s="75">
        <f>C355+C358</f>
        <v>0</v>
      </c>
      <c r="D354" s="75"/>
      <c r="E354" s="75"/>
      <c r="F354" s="75">
        <f>SUM(C354:E354)</f>
        <v>0</v>
      </c>
    </row>
    <row r="355" spans="1:6" ht="16.5" thickBot="1" x14ac:dyDescent="0.3">
      <c r="A355" s="204"/>
      <c r="B355" s="205" t="s">
        <v>61</v>
      </c>
      <c r="C355" s="76">
        <f>SUM(C356:C357)</f>
        <v>0</v>
      </c>
      <c r="D355" s="76"/>
      <c r="E355" s="76"/>
      <c r="F355" s="75">
        <f t="shared" ref="F355:F376" si="49">SUM(C355:E355)</f>
        <v>0</v>
      </c>
    </row>
    <row r="356" spans="1:6" ht="16.5" thickBot="1" x14ac:dyDescent="0.3">
      <c r="A356" s="206"/>
      <c r="B356" s="207" t="s">
        <v>62</v>
      </c>
      <c r="C356" s="77"/>
      <c r="D356" s="77"/>
      <c r="E356" s="77"/>
      <c r="F356" s="75">
        <f t="shared" si="49"/>
        <v>0</v>
      </c>
    </row>
    <row r="357" spans="1:6" ht="16.5" thickBot="1" x14ac:dyDescent="0.3">
      <c r="A357" s="206"/>
      <c r="B357" s="207" t="s">
        <v>63</v>
      </c>
      <c r="C357" s="77"/>
      <c r="D357" s="77"/>
      <c r="E357" s="77"/>
      <c r="F357" s="75">
        <f t="shared" si="49"/>
        <v>0</v>
      </c>
    </row>
    <row r="358" spans="1:6" ht="16.5" thickBot="1" x14ac:dyDescent="0.3">
      <c r="A358" s="204"/>
      <c r="B358" s="205" t="s">
        <v>64</v>
      </c>
      <c r="C358" s="76">
        <f>SUM(C359:C362)</f>
        <v>0</v>
      </c>
      <c r="D358" s="76">
        <f>SUM(D359:D362)</f>
        <v>0</v>
      </c>
      <c r="E358" s="76">
        <f>SUM(E359:E362)</f>
        <v>0</v>
      </c>
      <c r="F358" s="75">
        <f t="shared" si="49"/>
        <v>0</v>
      </c>
    </row>
    <row r="359" spans="1:6" ht="16.5" thickBot="1" x14ac:dyDescent="0.3">
      <c r="A359" s="206"/>
      <c r="B359" s="207" t="s">
        <v>65</v>
      </c>
      <c r="C359" s="77"/>
      <c r="D359" s="77"/>
      <c r="E359" s="77"/>
      <c r="F359" s="75">
        <f t="shared" si="49"/>
        <v>0</v>
      </c>
    </row>
    <row r="360" spans="1:6" ht="16.5" thickBot="1" x14ac:dyDescent="0.3">
      <c r="A360" s="206"/>
      <c r="B360" s="207" t="s">
        <v>66</v>
      </c>
      <c r="C360" s="77"/>
      <c r="D360" s="77"/>
      <c r="E360" s="77"/>
      <c r="F360" s="75">
        <f t="shared" si="49"/>
        <v>0</v>
      </c>
    </row>
    <row r="361" spans="1:6" ht="16.5" thickBot="1" x14ac:dyDescent="0.3">
      <c r="A361" s="206"/>
      <c r="B361" s="207" t="s">
        <v>67</v>
      </c>
      <c r="C361" s="77"/>
      <c r="D361" s="77"/>
      <c r="E361" s="77"/>
      <c r="F361" s="75">
        <f t="shared" si="49"/>
        <v>0</v>
      </c>
    </row>
    <row r="362" spans="1:6" ht="16.5" thickBot="1" x14ac:dyDescent="0.3">
      <c r="A362" s="213"/>
      <c r="B362" s="214" t="s">
        <v>68</v>
      </c>
      <c r="C362" s="80"/>
      <c r="D362" s="80"/>
      <c r="E362" s="80"/>
      <c r="F362" s="75">
        <f t="shared" si="49"/>
        <v>0</v>
      </c>
    </row>
    <row r="363" spans="1:6" ht="16.5" thickBot="1" x14ac:dyDescent="0.3">
      <c r="A363" s="211" t="s">
        <v>69</v>
      </c>
      <c r="B363" s="86" t="s">
        <v>70</v>
      </c>
      <c r="C363" s="79">
        <v>1312000</v>
      </c>
      <c r="D363" s="79"/>
      <c r="E363" s="79"/>
      <c r="F363" s="75">
        <f t="shared" si="49"/>
        <v>1312000</v>
      </c>
    </row>
    <row r="364" spans="1:6" ht="16.5" thickBot="1" x14ac:dyDescent="0.3">
      <c r="A364" s="215" t="s">
        <v>71</v>
      </c>
      <c r="B364" s="216" t="s">
        <v>72</v>
      </c>
      <c r="C364" s="85">
        <f>SUM(C366:C367)</f>
        <v>0</v>
      </c>
      <c r="D364" s="85">
        <f>SUM(D366:D367)</f>
        <v>0</v>
      </c>
      <c r="E364" s="85">
        <f>SUM(E366:E367)</f>
        <v>0</v>
      </c>
      <c r="F364" s="75">
        <f t="shared" si="49"/>
        <v>0</v>
      </c>
    </row>
    <row r="365" spans="1:6" ht="16.5" thickBot="1" x14ac:dyDescent="0.3">
      <c r="A365" s="202" t="s">
        <v>73</v>
      </c>
      <c r="B365" s="217" t="s">
        <v>74</v>
      </c>
      <c r="C365" s="75">
        <f>SUM(C366:C367)</f>
        <v>0</v>
      </c>
      <c r="D365" s="75">
        <f>SUM(D366:D367)</f>
        <v>0</v>
      </c>
      <c r="E365" s="75">
        <f>SUM(E366:E367)</f>
        <v>0</v>
      </c>
      <c r="F365" s="75">
        <f t="shared" si="49"/>
        <v>0</v>
      </c>
    </row>
    <row r="366" spans="1:6" ht="39.75" thickBot="1" x14ac:dyDescent="0.3">
      <c r="A366" s="206"/>
      <c r="B366" s="207" t="s">
        <v>75</v>
      </c>
      <c r="C366" s="77"/>
      <c r="D366" s="77"/>
      <c r="E366" s="77"/>
      <c r="F366" s="75">
        <f t="shared" si="49"/>
        <v>0</v>
      </c>
    </row>
    <row r="367" spans="1:6" ht="27" thickBot="1" x14ac:dyDescent="0.3">
      <c r="A367" s="213"/>
      <c r="B367" s="214" t="s">
        <v>76</v>
      </c>
      <c r="C367" s="80"/>
      <c r="D367" s="80"/>
      <c r="E367" s="80"/>
      <c r="F367" s="75">
        <f t="shared" si="49"/>
        <v>0</v>
      </c>
    </row>
    <row r="368" spans="1:6" ht="16.5" thickBot="1" x14ac:dyDescent="0.3">
      <c r="A368" s="202" t="s">
        <v>77</v>
      </c>
      <c r="B368" s="203" t="s">
        <v>78</v>
      </c>
      <c r="C368" s="75">
        <f>SUM(C369:C370)</f>
        <v>0</v>
      </c>
      <c r="D368" s="75">
        <f>SUM(D369:D370)</f>
        <v>0</v>
      </c>
      <c r="E368" s="75">
        <f>SUM(E369:E370)</f>
        <v>0</v>
      </c>
      <c r="F368" s="75">
        <f t="shared" si="49"/>
        <v>0</v>
      </c>
    </row>
    <row r="369" spans="1:6" ht="39.75" thickBot="1" x14ac:dyDescent="0.3">
      <c r="A369" s="206"/>
      <c r="B369" s="207" t="s">
        <v>79</v>
      </c>
      <c r="C369" s="77"/>
      <c r="D369" s="77"/>
      <c r="E369" s="77"/>
      <c r="F369" s="75">
        <f t="shared" si="49"/>
        <v>0</v>
      </c>
    </row>
    <row r="370" spans="1:6" ht="27" thickBot="1" x14ac:dyDescent="0.3">
      <c r="A370" s="213"/>
      <c r="B370" s="214" t="s">
        <v>80</v>
      </c>
      <c r="C370" s="80"/>
      <c r="D370" s="80"/>
      <c r="E370" s="80"/>
      <c r="F370" s="75">
        <f t="shared" si="49"/>
        <v>0</v>
      </c>
    </row>
    <row r="371" spans="1:6" ht="27" thickBot="1" x14ac:dyDescent="0.3">
      <c r="A371" s="219"/>
      <c r="B371" s="220" t="s">
        <v>81</v>
      </c>
      <c r="C371" s="98">
        <f>C343+C353+C354+C363+C364+C365+C368</f>
        <v>1312000</v>
      </c>
      <c r="D371" s="98">
        <f>D343+D353+D354+D363+D364+D365+D368</f>
        <v>0</v>
      </c>
      <c r="E371" s="98">
        <f>E343+E353+E354+E363+E364+E365+E368</f>
        <v>0</v>
      </c>
      <c r="F371" s="75">
        <f t="shared" si="49"/>
        <v>1312000</v>
      </c>
    </row>
    <row r="372" spans="1:6" ht="16.5" thickBot="1" x14ac:dyDescent="0.3">
      <c r="A372" s="202" t="s">
        <v>82</v>
      </c>
      <c r="B372" s="203" t="s">
        <v>83</v>
      </c>
      <c r="C372" s="75">
        <f>SUM(C373:C374)</f>
        <v>25456325</v>
      </c>
      <c r="D372" s="75">
        <f>SUM(D373:D374)</f>
        <v>0</v>
      </c>
      <c r="E372" s="75">
        <f>SUM(E373:E374)</f>
        <v>0</v>
      </c>
      <c r="F372" s="75">
        <f t="shared" si="49"/>
        <v>25456325</v>
      </c>
    </row>
    <row r="373" spans="1:6" ht="27" thickBot="1" x14ac:dyDescent="0.3">
      <c r="A373" s="206"/>
      <c r="B373" s="207" t="s">
        <v>84</v>
      </c>
      <c r="C373" s="77">
        <v>0</v>
      </c>
      <c r="D373" s="77"/>
      <c r="E373" s="77"/>
      <c r="F373" s="75">
        <f t="shared" si="49"/>
        <v>0</v>
      </c>
    </row>
    <row r="374" spans="1:6" ht="30.75" thickBot="1" x14ac:dyDescent="0.3">
      <c r="A374" s="213"/>
      <c r="B374" s="221" t="s">
        <v>85</v>
      </c>
      <c r="C374" s="80">
        <v>25456325</v>
      </c>
      <c r="D374" s="80"/>
      <c r="E374" s="80"/>
      <c r="F374" s="75">
        <f t="shared" si="49"/>
        <v>25456325</v>
      </c>
    </row>
    <row r="375" spans="1:6" ht="13.5" thickBot="1" x14ac:dyDescent="0.25">
      <c r="A375" s="29"/>
      <c r="B375" s="34"/>
      <c r="C375" s="81"/>
      <c r="D375" s="81"/>
      <c r="E375" s="81"/>
      <c r="F375" s="75">
        <f t="shared" si="49"/>
        <v>0</v>
      </c>
    </row>
    <row r="376" spans="1:6" ht="13.5" thickBot="1" x14ac:dyDescent="0.25">
      <c r="A376" s="39"/>
      <c r="B376" s="40" t="s">
        <v>86</v>
      </c>
      <c r="C376" s="82">
        <f>C371+C372</f>
        <v>26768325</v>
      </c>
      <c r="D376" s="82">
        <f>D371+D372</f>
        <v>0</v>
      </c>
      <c r="E376" s="82">
        <f>E371+E372</f>
        <v>0</v>
      </c>
      <c r="F376" s="75">
        <f t="shared" si="49"/>
        <v>26768325</v>
      </c>
    </row>
    <row r="377" spans="1:6" ht="13.5" thickBot="1" x14ac:dyDescent="0.25">
      <c r="A377" s="223"/>
      <c r="B377" s="224"/>
      <c r="C377" s="224"/>
      <c r="D377" s="224"/>
      <c r="E377" s="224"/>
      <c r="F377" s="224"/>
    </row>
    <row r="378" spans="1:6" ht="13.5" thickBot="1" x14ac:dyDescent="0.25">
      <c r="A378" s="36"/>
      <c r="B378" s="37"/>
      <c r="C378" s="26"/>
      <c r="D378" s="26"/>
      <c r="E378" s="26"/>
      <c r="F378" s="26"/>
    </row>
    <row r="379" spans="1:6" ht="12.75" customHeight="1" x14ac:dyDescent="0.2">
      <c r="A379" s="551"/>
      <c r="B379" s="555" t="s">
        <v>87</v>
      </c>
      <c r="C379" s="547" t="s">
        <v>151</v>
      </c>
      <c r="D379" s="578" t="s">
        <v>152</v>
      </c>
      <c r="E379" s="547" t="s">
        <v>153</v>
      </c>
      <c r="F379" s="547" t="s">
        <v>341</v>
      </c>
    </row>
    <row r="380" spans="1:6" ht="30.75" customHeight="1" thickBot="1" x14ac:dyDescent="0.25">
      <c r="A380" s="552"/>
      <c r="B380" s="556"/>
      <c r="C380" s="548"/>
      <c r="D380" s="548"/>
      <c r="E380" s="548"/>
      <c r="F380" s="548"/>
    </row>
    <row r="381" spans="1:6" ht="13.5" thickBot="1" x14ac:dyDescent="0.25">
      <c r="A381" s="110"/>
      <c r="B381" s="111"/>
      <c r="C381" s="109"/>
      <c r="D381" s="109"/>
      <c r="E381" s="109"/>
      <c r="F381" s="109"/>
    </row>
    <row r="382" spans="1:6" ht="13.5" thickBot="1" x14ac:dyDescent="0.25">
      <c r="A382" s="33"/>
      <c r="B382" s="43" t="s">
        <v>88</v>
      </c>
      <c r="C382" s="87">
        <f>SUM(C383:C385)</f>
        <v>26768325</v>
      </c>
      <c r="D382" s="87">
        <f>D383+D384+D385+D386+D387</f>
        <v>0</v>
      </c>
      <c r="E382" s="87">
        <f>E383+E384+E385+E386+E387</f>
        <v>0</v>
      </c>
      <c r="F382" s="87">
        <f>SUM(C382:E382)</f>
        <v>26768325</v>
      </c>
    </row>
    <row r="383" spans="1:6" ht="13.5" thickBot="1" x14ac:dyDescent="0.25">
      <c r="A383" s="73" t="s">
        <v>89</v>
      </c>
      <c r="B383" s="74" t="s">
        <v>90</v>
      </c>
      <c r="C383" s="88">
        <v>16284634</v>
      </c>
      <c r="D383" s="88"/>
      <c r="E383" s="88"/>
      <c r="F383" s="87">
        <f t="shared" ref="F383:F402" si="50">SUM(C383:E383)</f>
        <v>16284634</v>
      </c>
    </row>
    <row r="384" spans="1:6" ht="26.25" thickBot="1" x14ac:dyDescent="0.25">
      <c r="A384" s="73" t="s">
        <v>91</v>
      </c>
      <c r="B384" s="74" t="s">
        <v>92</v>
      </c>
      <c r="C384" s="88">
        <v>3197691</v>
      </c>
      <c r="D384" s="88"/>
      <c r="E384" s="88"/>
      <c r="F384" s="87">
        <f t="shared" si="50"/>
        <v>3197691</v>
      </c>
    </row>
    <row r="385" spans="1:6" ht="13.5" thickBot="1" x14ac:dyDescent="0.25">
      <c r="A385" s="73" t="s">
        <v>93</v>
      </c>
      <c r="B385" s="74" t="s">
        <v>94</v>
      </c>
      <c r="C385" s="88">
        <v>7286000</v>
      </c>
      <c r="D385" s="88"/>
      <c r="E385" s="88"/>
      <c r="F385" s="87">
        <f t="shared" si="50"/>
        <v>7286000</v>
      </c>
    </row>
    <row r="386" spans="1:6" ht="13.5" thickBot="1" x14ac:dyDescent="0.25">
      <c r="A386" s="73" t="s">
        <v>95</v>
      </c>
      <c r="B386" s="74" t="s">
        <v>96</v>
      </c>
      <c r="C386" s="88"/>
      <c r="D386" s="88"/>
      <c r="E386" s="88"/>
      <c r="F386" s="87">
        <f t="shared" si="50"/>
        <v>0</v>
      </c>
    </row>
    <row r="387" spans="1:6" ht="13.5" thickBot="1" x14ac:dyDescent="0.25">
      <c r="A387" s="72" t="s">
        <v>97</v>
      </c>
      <c r="B387" s="30" t="s">
        <v>98</v>
      </c>
      <c r="C387" s="89">
        <f>SUM(C388:C391)</f>
        <v>0</v>
      </c>
      <c r="D387" s="89">
        <f>SUM(D388:D391)</f>
        <v>0</v>
      </c>
      <c r="E387" s="89">
        <f>SUM(E388:E391)</f>
        <v>0</v>
      </c>
      <c r="F387" s="87">
        <f t="shared" si="50"/>
        <v>0</v>
      </c>
    </row>
    <row r="388" spans="1:6" ht="13.5" thickBot="1" x14ac:dyDescent="0.25">
      <c r="A388" s="62"/>
      <c r="B388" s="63" t="s">
        <v>99</v>
      </c>
      <c r="C388" s="90"/>
      <c r="D388" s="90"/>
      <c r="E388" s="90"/>
      <c r="F388" s="87">
        <f t="shared" si="50"/>
        <v>0</v>
      </c>
    </row>
    <row r="389" spans="1:6" ht="39" thickBot="1" x14ac:dyDescent="0.25">
      <c r="A389" s="64"/>
      <c r="B389" s="65" t="s">
        <v>100</v>
      </c>
      <c r="C389" s="90"/>
      <c r="D389" s="90"/>
      <c r="E389" s="90"/>
      <c r="F389" s="87">
        <f t="shared" si="50"/>
        <v>0</v>
      </c>
    </row>
    <row r="390" spans="1:6" ht="26.25" thickBot="1" x14ac:dyDescent="0.25">
      <c r="A390" s="66"/>
      <c r="B390" s="67" t="s">
        <v>101</v>
      </c>
      <c r="C390" s="90"/>
      <c r="D390" s="90"/>
      <c r="E390" s="90"/>
      <c r="F390" s="87">
        <f t="shared" si="50"/>
        <v>0</v>
      </c>
    </row>
    <row r="391" spans="1:6" ht="13.5" thickBot="1" x14ac:dyDescent="0.25">
      <c r="A391" s="68"/>
      <c r="B391" s="69" t="s">
        <v>102</v>
      </c>
      <c r="C391" s="91"/>
      <c r="D391" s="91"/>
      <c r="E391" s="91"/>
      <c r="F391" s="87">
        <f t="shared" si="50"/>
        <v>0</v>
      </c>
    </row>
    <row r="392" spans="1:6" ht="13.5" thickBot="1" x14ac:dyDescent="0.25">
      <c r="A392" s="32"/>
      <c r="B392" s="31" t="s">
        <v>103</v>
      </c>
      <c r="C392" s="87">
        <f>C393+C394+C395</f>
        <v>0</v>
      </c>
      <c r="D392" s="87">
        <f>D393+D394+D395</f>
        <v>0</v>
      </c>
      <c r="E392" s="87">
        <f>E393+E394+E395</f>
        <v>0</v>
      </c>
      <c r="F392" s="87">
        <f t="shared" si="50"/>
        <v>0</v>
      </c>
    </row>
    <row r="393" spans="1:6" ht="13.5" thickBot="1" x14ac:dyDescent="0.25">
      <c r="A393" s="73" t="s">
        <v>104</v>
      </c>
      <c r="B393" s="31" t="s">
        <v>105</v>
      </c>
      <c r="C393" s="87">
        <v>0</v>
      </c>
      <c r="D393" s="87"/>
      <c r="E393" s="87"/>
      <c r="F393" s="87">
        <f t="shared" si="50"/>
        <v>0</v>
      </c>
    </row>
    <row r="394" spans="1:6" ht="13.5" thickBot="1" x14ac:dyDescent="0.25">
      <c r="A394" s="73" t="s">
        <v>106</v>
      </c>
      <c r="B394" s="31" t="s">
        <v>107</v>
      </c>
      <c r="C394" s="87"/>
      <c r="D394" s="87"/>
      <c r="E394" s="87"/>
      <c r="F394" s="87">
        <f t="shared" si="50"/>
        <v>0</v>
      </c>
    </row>
    <row r="395" spans="1:6" ht="13.5" thickBot="1" x14ac:dyDescent="0.25">
      <c r="A395" s="61" t="s">
        <v>108</v>
      </c>
      <c r="B395" s="30" t="s">
        <v>109</v>
      </c>
      <c r="C395" s="89">
        <f>SUM(C396:C397)</f>
        <v>0</v>
      </c>
      <c r="D395" s="89">
        <f>SUM(D396:D397)</f>
        <v>0</v>
      </c>
      <c r="E395" s="89">
        <f>SUM(E396:E397)</f>
        <v>0</v>
      </c>
      <c r="F395" s="87">
        <f t="shared" si="50"/>
        <v>0</v>
      </c>
    </row>
    <row r="396" spans="1:6" ht="39" thickBot="1" x14ac:dyDescent="0.25">
      <c r="A396" s="64"/>
      <c r="B396" s="65" t="s">
        <v>110</v>
      </c>
      <c r="C396" s="90"/>
      <c r="D396" s="90"/>
      <c r="E396" s="90"/>
      <c r="F396" s="87">
        <f t="shared" si="50"/>
        <v>0</v>
      </c>
    </row>
    <row r="397" spans="1:6" ht="26.25" thickBot="1" x14ac:dyDescent="0.25">
      <c r="A397" s="66"/>
      <c r="B397" s="67" t="s">
        <v>111</v>
      </c>
      <c r="C397" s="92"/>
      <c r="D397" s="92"/>
      <c r="E397" s="92"/>
      <c r="F397" s="87">
        <f t="shared" si="50"/>
        <v>0</v>
      </c>
    </row>
    <row r="398" spans="1:6" ht="26.25" thickBot="1" x14ac:dyDescent="0.25">
      <c r="A398" s="99"/>
      <c r="B398" s="74" t="s">
        <v>112</v>
      </c>
      <c r="C398" s="88">
        <f>C383+C384+C385+C386+C387+C393+C394+C395</f>
        <v>26768325</v>
      </c>
      <c r="D398" s="88">
        <f>D383+D384+D385+D386+D387+D393+D394+D395</f>
        <v>0</v>
      </c>
      <c r="E398" s="88">
        <f>E383+E384+E385+E386+E387+E393+E394+E395</f>
        <v>0</v>
      </c>
      <c r="F398" s="87">
        <f t="shared" si="50"/>
        <v>26768325</v>
      </c>
    </row>
    <row r="399" spans="1:6" ht="13.5" thickBot="1" x14ac:dyDescent="0.25">
      <c r="A399" s="32" t="s">
        <v>113</v>
      </c>
      <c r="B399" s="31" t="s">
        <v>114</v>
      </c>
      <c r="C399" s="87">
        <f>SUM(C400:C400)</f>
        <v>0</v>
      </c>
      <c r="D399" s="87">
        <f>SUM(D400:D400)</f>
        <v>0</v>
      </c>
      <c r="E399" s="87">
        <f>SUM(E400:E400)</f>
        <v>0</v>
      </c>
      <c r="F399" s="87">
        <f t="shared" si="50"/>
        <v>0</v>
      </c>
    </row>
    <row r="400" spans="1:6" ht="26.25" thickBot="1" x14ac:dyDescent="0.25">
      <c r="A400" s="108"/>
      <c r="B400" s="38" t="s">
        <v>115</v>
      </c>
      <c r="C400" s="93"/>
      <c r="D400" s="93"/>
      <c r="E400" s="93"/>
      <c r="F400" s="87">
        <f t="shared" si="50"/>
        <v>0</v>
      </c>
    </row>
    <row r="401" spans="1:6" ht="13.5" thickBot="1" x14ac:dyDescent="0.25">
      <c r="A401" s="70"/>
      <c r="B401" s="71"/>
      <c r="C401" s="94"/>
      <c r="D401" s="94"/>
      <c r="E401" s="94"/>
      <c r="F401" s="87">
        <f t="shared" si="50"/>
        <v>0</v>
      </c>
    </row>
    <row r="402" spans="1:6" ht="26.25" thickBot="1" x14ac:dyDescent="0.25">
      <c r="A402" s="39"/>
      <c r="B402" s="40" t="s">
        <v>116</v>
      </c>
      <c r="C402" s="95">
        <f>C398+C399</f>
        <v>26768325</v>
      </c>
      <c r="D402" s="95">
        <f>D398+D399</f>
        <v>0</v>
      </c>
      <c r="E402" s="95">
        <f>E398+E399</f>
        <v>0</v>
      </c>
      <c r="F402" s="87">
        <f t="shared" si="50"/>
        <v>26768325</v>
      </c>
    </row>
    <row r="404" spans="1:6" ht="15.75" thickBot="1" x14ac:dyDescent="0.25">
      <c r="A404" s="227" t="s">
        <v>310</v>
      </c>
      <c r="B404" s="201"/>
      <c r="C404" s="25"/>
      <c r="D404" s="25"/>
      <c r="E404" s="25"/>
      <c r="F404" s="25"/>
    </row>
    <row r="405" spans="1:6" ht="13.5" thickBot="1" x14ac:dyDescent="0.25">
      <c r="A405" s="36"/>
      <c r="B405" s="42"/>
      <c r="C405" s="26"/>
      <c r="D405" s="26"/>
      <c r="E405" s="26"/>
      <c r="F405" s="26"/>
    </row>
    <row r="406" spans="1:6" ht="13.5" customHeight="1" thickBot="1" x14ac:dyDescent="0.25">
      <c r="A406" s="551"/>
      <c r="B406" s="553" t="s">
        <v>45</v>
      </c>
      <c r="C406" s="547" t="s">
        <v>151</v>
      </c>
      <c r="D406" s="578" t="s">
        <v>152</v>
      </c>
      <c r="E406" s="547" t="s">
        <v>153</v>
      </c>
      <c r="F406" s="547" t="s">
        <v>341</v>
      </c>
    </row>
    <row r="407" spans="1:6" ht="27" customHeight="1" thickBot="1" x14ac:dyDescent="0.25">
      <c r="A407" s="552"/>
      <c r="B407" s="554"/>
      <c r="C407" s="548"/>
      <c r="D407" s="548"/>
      <c r="E407" s="548"/>
      <c r="F407" s="548"/>
    </row>
    <row r="408" spans="1:6" ht="13.5" thickBot="1" x14ac:dyDescent="0.25">
      <c r="A408" s="44"/>
      <c r="B408" s="45"/>
      <c r="C408" s="29"/>
      <c r="D408" s="29"/>
      <c r="E408" s="29"/>
      <c r="F408" s="29"/>
    </row>
    <row r="409" spans="1:6" ht="26.25" x14ac:dyDescent="0.25">
      <c r="A409" s="202" t="s">
        <v>46</v>
      </c>
      <c r="B409" s="203" t="s">
        <v>47</v>
      </c>
      <c r="C409" s="75">
        <f>C410+C417+C418</f>
        <v>0</v>
      </c>
      <c r="D409" s="75">
        <f>D410+D417+D418</f>
        <v>0</v>
      </c>
      <c r="E409" s="75">
        <f>E410+E417+E418</f>
        <v>0</v>
      </c>
      <c r="F409" s="75">
        <f>F410+F417+F418</f>
        <v>0</v>
      </c>
    </row>
    <row r="410" spans="1:6" ht="15.75" x14ac:dyDescent="0.25">
      <c r="A410" s="204"/>
      <c r="B410" s="205" t="s">
        <v>48</v>
      </c>
      <c r="C410" s="76">
        <f>SUM(C411:C416)</f>
        <v>0</v>
      </c>
      <c r="D410" s="76">
        <f>SUM(D411:D416)</f>
        <v>0</v>
      </c>
      <c r="E410" s="76">
        <f>SUM(E411:E416)</f>
        <v>0</v>
      </c>
      <c r="F410" s="76">
        <f>SUM(F411:F416)</f>
        <v>0</v>
      </c>
    </row>
    <row r="411" spans="1:6" ht="26.25" x14ac:dyDescent="0.25">
      <c r="A411" s="206"/>
      <c r="B411" s="207" t="s">
        <v>49</v>
      </c>
      <c r="C411" s="77"/>
      <c r="D411" s="77"/>
      <c r="E411" s="77"/>
      <c r="F411" s="77"/>
    </row>
    <row r="412" spans="1:6" ht="26.25" x14ac:dyDescent="0.25">
      <c r="A412" s="206"/>
      <c r="B412" s="53" t="s">
        <v>50</v>
      </c>
      <c r="C412" s="77"/>
      <c r="D412" s="77"/>
      <c r="E412" s="77"/>
      <c r="F412" s="77"/>
    </row>
    <row r="413" spans="1:6" ht="51.75" x14ac:dyDescent="0.25">
      <c r="A413" s="206"/>
      <c r="B413" s="53" t="s">
        <v>51</v>
      </c>
      <c r="C413" s="77"/>
      <c r="D413" s="77"/>
      <c r="E413" s="77"/>
      <c r="F413" s="77"/>
    </row>
    <row r="414" spans="1:6" ht="26.25" x14ac:dyDescent="0.25">
      <c r="A414" s="206"/>
      <c r="B414" s="207" t="s">
        <v>52</v>
      </c>
      <c r="C414" s="77"/>
      <c r="D414" s="77"/>
      <c r="E414" s="77"/>
      <c r="F414" s="77"/>
    </row>
    <row r="415" spans="1:6" ht="26.25" x14ac:dyDescent="0.25">
      <c r="A415" s="206"/>
      <c r="B415" s="207" t="s">
        <v>53</v>
      </c>
      <c r="C415" s="77"/>
      <c r="D415" s="77"/>
      <c r="E415" s="77"/>
      <c r="F415" s="77"/>
    </row>
    <row r="416" spans="1:6" ht="26.25" x14ac:dyDescent="0.25">
      <c r="A416" s="206"/>
      <c r="B416" s="207" t="s">
        <v>54</v>
      </c>
      <c r="C416" s="77"/>
      <c r="D416" s="77"/>
      <c r="E416" s="77"/>
      <c r="F416" s="77"/>
    </row>
    <row r="417" spans="1:6" ht="39" x14ac:dyDescent="0.25">
      <c r="A417" s="204"/>
      <c r="B417" s="205" t="s">
        <v>55</v>
      </c>
      <c r="C417" s="76"/>
      <c r="D417" s="76"/>
      <c r="E417" s="76"/>
      <c r="F417" s="76"/>
    </row>
    <row r="418" spans="1:6" ht="27" thickBot="1" x14ac:dyDescent="0.3">
      <c r="A418" s="209"/>
      <c r="B418" s="210" t="s">
        <v>56</v>
      </c>
      <c r="C418" s="78"/>
      <c r="D418" s="78"/>
      <c r="E418" s="78"/>
      <c r="F418" s="78"/>
    </row>
    <row r="419" spans="1:6" ht="27" thickBot="1" x14ac:dyDescent="0.3">
      <c r="A419" s="211" t="s">
        <v>57</v>
      </c>
      <c r="B419" s="212" t="s">
        <v>58</v>
      </c>
      <c r="C419" s="79"/>
      <c r="D419" s="79"/>
      <c r="E419" s="79"/>
      <c r="F419" s="79"/>
    </row>
    <row r="420" spans="1:6" ht="16.5" thickBot="1" x14ac:dyDescent="0.3">
      <c r="A420" s="202" t="s">
        <v>59</v>
      </c>
      <c r="B420" s="203" t="s">
        <v>60</v>
      </c>
      <c r="C420" s="75">
        <f>C421+C424</f>
        <v>0</v>
      </c>
      <c r="D420" s="75"/>
      <c r="E420" s="75"/>
      <c r="F420" s="75">
        <f>SUM(C420:E420)</f>
        <v>0</v>
      </c>
    </row>
    <row r="421" spans="1:6" ht="16.5" thickBot="1" x14ac:dyDescent="0.3">
      <c r="A421" s="204"/>
      <c r="B421" s="205" t="s">
        <v>61</v>
      </c>
      <c r="C421" s="76">
        <f>SUM(C422:C423)</f>
        <v>0</v>
      </c>
      <c r="D421" s="76"/>
      <c r="E421" s="76"/>
      <c r="F421" s="75">
        <f t="shared" ref="F421:F442" si="51">SUM(C421:E421)</f>
        <v>0</v>
      </c>
    </row>
    <row r="422" spans="1:6" ht="16.5" thickBot="1" x14ac:dyDescent="0.3">
      <c r="A422" s="206"/>
      <c r="B422" s="207" t="s">
        <v>62</v>
      </c>
      <c r="C422" s="77"/>
      <c r="D422" s="77"/>
      <c r="E422" s="77"/>
      <c r="F422" s="75">
        <f t="shared" si="51"/>
        <v>0</v>
      </c>
    </row>
    <row r="423" spans="1:6" ht="16.5" thickBot="1" x14ac:dyDescent="0.3">
      <c r="A423" s="206"/>
      <c r="B423" s="207" t="s">
        <v>63</v>
      </c>
      <c r="C423" s="77"/>
      <c r="D423" s="77"/>
      <c r="E423" s="77"/>
      <c r="F423" s="75">
        <f t="shared" si="51"/>
        <v>0</v>
      </c>
    </row>
    <row r="424" spans="1:6" ht="16.5" thickBot="1" x14ac:dyDescent="0.3">
      <c r="A424" s="204"/>
      <c r="B424" s="205" t="s">
        <v>64</v>
      </c>
      <c r="C424" s="76">
        <f>SUM(C425:C428)</f>
        <v>0</v>
      </c>
      <c r="D424" s="76">
        <f>SUM(D425:D428)</f>
        <v>0</v>
      </c>
      <c r="E424" s="76">
        <f>SUM(E425:E428)</f>
        <v>0</v>
      </c>
      <c r="F424" s="75">
        <f t="shared" si="51"/>
        <v>0</v>
      </c>
    </row>
    <row r="425" spans="1:6" ht="16.5" thickBot="1" x14ac:dyDescent="0.3">
      <c r="A425" s="206"/>
      <c r="B425" s="207" t="s">
        <v>65</v>
      </c>
      <c r="C425" s="77"/>
      <c r="D425" s="77"/>
      <c r="E425" s="77"/>
      <c r="F425" s="75">
        <f t="shared" si="51"/>
        <v>0</v>
      </c>
    </row>
    <row r="426" spans="1:6" ht="16.5" thickBot="1" x14ac:dyDescent="0.3">
      <c r="A426" s="206"/>
      <c r="B426" s="207" t="s">
        <v>66</v>
      </c>
      <c r="C426" s="77"/>
      <c r="D426" s="77"/>
      <c r="E426" s="77"/>
      <c r="F426" s="75">
        <f t="shared" si="51"/>
        <v>0</v>
      </c>
    </row>
    <row r="427" spans="1:6" ht="16.5" thickBot="1" x14ac:dyDescent="0.3">
      <c r="A427" s="206"/>
      <c r="B427" s="207" t="s">
        <v>67</v>
      </c>
      <c r="C427" s="77"/>
      <c r="D427" s="77"/>
      <c r="E427" s="77"/>
      <c r="F427" s="75">
        <f t="shared" si="51"/>
        <v>0</v>
      </c>
    </row>
    <row r="428" spans="1:6" ht="16.5" thickBot="1" x14ac:dyDescent="0.3">
      <c r="A428" s="213"/>
      <c r="B428" s="214" t="s">
        <v>68</v>
      </c>
      <c r="C428" s="80"/>
      <c r="D428" s="80"/>
      <c r="E428" s="80"/>
      <c r="F428" s="75">
        <f t="shared" si="51"/>
        <v>0</v>
      </c>
    </row>
    <row r="429" spans="1:6" ht="16.5" thickBot="1" x14ac:dyDescent="0.3">
      <c r="A429" s="211" t="s">
        <v>69</v>
      </c>
      <c r="B429" s="86" t="s">
        <v>70</v>
      </c>
      <c r="C429" s="79">
        <v>0</v>
      </c>
      <c r="D429" s="79"/>
      <c r="E429" s="79"/>
      <c r="F429" s="75">
        <f t="shared" si="51"/>
        <v>0</v>
      </c>
    </row>
    <row r="430" spans="1:6" ht="16.5" thickBot="1" x14ac:dyDescent="0.3">
      <c r="A430" s="215" t="s">
        <v>71</v>
      </c>
      <c r="B430" s="216" t="s">
        <v>72</v>
      </c>
      <c r="C430" s="85">
        <f>SUM(C432:C433)</f>
        <v>0</v>
      </c>
      <c r="D430" s="85">
        <f>SUM(D432:D433)</f>
        <v>0</v>
      </c>
      <c r="E430" s="85">
        <f>SUM(E432:E433)</f>
        <v>0</v>
      </c>
      <c r="F430" s="75">
        <f t="shared" si="51"/>
        <v>0</v>
      </c>
    </row>
    <row r="431" spans="1:6" ht="16.5" thickBot="1" x14ac:dyDescent="0.3">
      <c r="A431" s="202" t="s">
        <v>73</v>
      </c>
      <c r="B431" s="217" t="s">
        <v>74</v>
      </c>
      <c r="C431" s="75">
        <f>SUM(C432:C433)</f>
        <v>0</v>
      </c>
      <c r="D431" s="75">
        <f>SUM(D432:D433)</f>
        <v>0</v>
      </c>
      <c r="E431" s="75">
        <f>SUM(E432:E433)</f>
        <v>0</v>
      </c>
      <c r="F431" s="75">
        <f t="shared" si="51"/>
        <v>0</v>
      </c>
    </row>
    <row r="432" spans="1:6" ht="39.75" thickBot="1" x14ac:dyDescent="0.3">
      <c r="A432" s="206"/>
      <c r="B432" s="207" t="s">
        <v>75</v>
      </c>
      <c r="C432" s="77"/>
      <c r="D432" s="77"/>
      <c r="E432" s="77"/>
      <c r="F432" s="75">
        <f t="shared" si="51"/>
        <v>0</v>
      </c>
    </row>
    <row r="433" spans="1:6" ht="27" thickBot="1" x14ac:dyDescent="0.3">
      <c r="A433" s="213"/>
      <c r="B433" s="214" t="s">
        <v>76</v>
      </c>
      <c r="C433" s="80"/>
      <c r="D433" s="80"/>
      <c r="E433" s="80"/>
      <c r="F433" s="75">
        <f t="shared" si="51"/>
        <v>0</v>
      </c>
    </row>
    <row r="434" spans="1:6" ht="16.5" thickBot="1" x14ac:dyDescent="0.3">
      <c r="A434" s="202" t="s">
        <v>77</v>
      </c>
      <c r="B434" s="203" t="s">
        <v>78</v>
      </c>
      <c r="C434" s="75">
        <f>SUM(C435:C436)</f>
        <v>0</v>
      </c>
      <c r="D434" s="75">
        <f>SUM(D435:D436)</f>
        <v>0</v>
      </c>
      <c r="E434" s="75">
        <f>SUM(E435:E436)</f>
        <v>0</v>
      </c>
      <c r="F434" s="75">
        <f t="shared" si="51"/>
        <v>0</v>
      </c>
    </row>
    <row r="435" spans="1:6" ht="39.75" thickBot="1" x14ac:dyDescent="0.3">
      <c r="A435" s="206"/>
      <c r="B435" s="207" t="s">
        <v>79</v>
      </c>
      <c r="C435" s="77"/>
      <c r="D435" s="77"/>
      <c r="E435" s="77"/>
      <c r="F435" s="75">
        <f t="shared" si="51"/>
        <v>0</v>
      </c>
    </row>
    <row r="436" spans="1:6" ht="27" thickBot="1" x14ac:dyDescent="0.3">
      <c r="A436" s="213"/>
      <c r="B436" s="214" t="s">
        <v>80</v>
      </c>
      <c r="C436" s="80"/>
      <c r="D436" s="80"/>
      <c r="E436" s="80"/>
      <c r="F436" s="75">
        <f t="shared" si="51"/>
        <v>0</v>
      </c>
    </row>
    <row r="437" spans="1:6" ht="37.5" customHeight="1" thickBot="1" x14ac:dyDescent="0.3">
      <c r="A437" s="219"/>
      <c r="B437" s="220" t="s">
        <v>81</v>
      </c>
      <c r="C437" s="98">
        <f>C409+C419+C420+C429+C430+C431+C434</f>
        <v>0</v>
      </c>
      <c r="D437" s="98">
        <f>D409+D419+D420+D429+D430+D431+D434</f>
        <v>0</v>
      </c>
      <c r="E437" s="98">
        <f>E409+E419+E420+E429+E430+E431+E434</f>
        <v>0</v>
      </c>
      <c r="F437" s="75">
        <f t="shared" si="51"/>
        <v>0</v>
      </c>
    </row>
    <row r="438" spans="1:6" ht="16.5" thickBot="1" x14ac:dyDescent="0.3">
      <c r="A438" s="202" t="s">
        <v>82</v>
      </c>
      <c r="B438" s="203" t="s">
        <v>83</v>
      </c>
      <c r="C438" s="75">
        <f>SUM(C439:C440)</f>
        <v>21661672</v>
      </c>
      <c r="D438" s="75">
        <f>SUM(D439:D440)</f>
        <v>0</v>
      </c>
      <c r="E438" s="75">
        <f>SUM(E439:E440)</f>
        <v>0</v>
      </c>
      <c r="F438" s="75">
        <f t="shared" si="51"/>
        <v>21661672</v>
      </c>
    </row>
    <row r="439" spans="1:6" ht="27" thickBot="1" x14ac:dyDescent="0.3">
      <c r="A439" s="206"/>
      <c r="B439" s="207" t="s">
        <v>84</v>
      </c>
      <c r="C439" s="77"/>
      <c r="D439" s="77"/>
      <c r="E439" s="77"/>
      <c r="F439" s="75">
        <f t="shared" si="51"/>
        <v>0</v>
      </c>
    </row>
    <row r="440" spans="1:6" ht="30.75" thickBot="1" x14ac:dyDescent="0.3">
      <c r="A440" s="213"/>
      <c r="B440" s="221" t="s">
        <v>85</v>
      </c>
      <c r="C440" s="80">
        <v>21661672</v>
      </c>
      <c r="D440" s="80"/>
      <c r="E440" s="80"/>
      <c r="F440" s="75">
        <f t="shared" si="51"/>
        <v>21661672</v>
      </c>
    </row>
    <row r="441" spans="1:6" ht="13.5" thickBot="1" x14ac:dyDescent="0.25">
      <c r="A441" s="29"/>
      <c r="B441" s="34"/>
      <c r="C441" s="81"/>
      <c r="D441" s="81"/>
      <c r="E441" s="81"/>
      <c r="F441" s="75">
        <f t="shared" si="51"/>
        <v>0</v>
      </c>
    </row>
    <row r="442" spans="1:6" ht="13.5" thickBot="1" x14ac:dyDescent="0.25">
      <c r="A442" s="39"/>
      <c r="B442" s="40" t="s">
        <v>86</v>
      </c>
      <c r="C442" s="82">
        <f>C437+C438</f>
        <v>21661672</v>
      </c>
      <c r="D442" s="82">
        <f>D437+D438</f>
        <v>0</v>
      </c>
      <c r="E442" s="82">
        <f>E437+E438</f>
        <v>0</v>
      </c>
      <c r="F442" s="75">
        <f t="shared" si="51"/>
        <v>21661672</v>
      </c>
    </row>
    <row r="443" spans="1:6" ht="13.5" thickBot="1" x14ac:dyDescent="0.25">
      <c r="A443" s="223"/>
      <c r="B443" s="224"/>
      <c r="C443" s="224"/>
      <c r="D443" s="224"/>
      <c r="E443" s="224"/>
      <c r="F443" s="224"/>
    </row>
    <row r="444" spans="1:6" ht="13.5" thickBot="1" x14ac:dyDescent="0.25">
      <c r="A444" s="36"/>
      <c r="B444" s="37"/>
      <c r="C444" s="26"/>
      <c r="D444" s="26"/>
      <c r="E444" s="26"/>
      <c r="F444" s="26"/>
    </row>
    <row r="445" spans="1:6" x14ac:dyDescent="0.2">
      <c r="A445" s="551"/>
      <c r="B445" s="555" t="s">
        <v>87</v>
      </c>
      <c r="C445" s="547" t="s">
        <v>151</v>
      </c>
      <c r="D445" s="578" t="s">
        <v>152</v>
      </c>
      <c r="E445" s="547" t="s">
        <v>153</v>
      </c>
      <c r="F445" s="547" t="s">
        <v>341</v>
      </c>
    </row>
    <row r="446" spans="1:6" ht="33" customHeight="1" thickBot="1" x14ac:dyDescent="0.25">
      <c r="A446" s="552"/>
      <c r="B446" s="556"/>
      <c r="C446" s="548"/>
      <c r="D446" s="548"/>
      <c r="E446" s="548"/>
      <c r="F446" s="548"/>
    </row>
    <row r="447" spans="1:6" ht="13.5" thickBot="1" x14ac:dyDescent="0.25">
      <c r="A447" s="110"/>
      <c r="B447" s="111"/>
      <c r="C447" s="109"/>
      <c r="D447" s="109"/>
      <c r="E447" s="109"/>
      <c r="F447" s="109"/>
    </row>
    <row r="448" spans="1:6" ht="13.5" thickBot="1" x14ac:dyDescent="0.25">
      <c r="A448" s="33"/>
      <c r="B448" s="43" t="s">
        <v>88</v>
      </c>
      <c r="C448" s="87">
        <f>SUM(C449:C451)</f>
        <v>21661672</v>
      </c>
      <c r="D448" s="87">
        <f>D449+D450+D451+D452+D453</f>
        <v>0</v>
      </c>
      <c r="E448" s="87">
        <f>E449+E450+E451+E452+E453</f>
        <v>0</v>
      </c>
      <c r="F448" s="87">
        <f>SUM(C448:E448)</f>
        <v>21661672</v>
      </c>
    </row>
    <row r="449" spans="1:6" ht="13.5" thickBot="1" x14ac:dyDescent="0.25">
      <c r="A449" s="73" t="s">
        <v>89</v>
      </c>
      <c r="B449" s="74" t="s">
        <v>90</v>
      </c>
      <c r="C449" s="88">
        <v>13706381</v>
      </c>
      <c r="D449" s="88"/>
      <c r="E449" s="88"/>
      <c r="F449" s="87">
        <f t="shared" ref="F449:F468" si="52">SUM(C449:E449)</f>
        <v>13706381</v>
      </c>
    </row>
    <row r="450" spans="1:6" ht="26.25" thickBot="1" x14ac:dyDescent="0.25">
      <c r="A450" s="73" t="s">
        <v>91</v>
      </c>
      <c r="B450" s="74" t="s">
        <v>92</v>
      </c>
      <c r="C450" s="88">
        <v>2676291</v>
      </c>
      <c r="D450" s="88"/>
      <c r="E450" s="88"/>
      <c r="F450" s="87">
        <f t="shared" si="52"/>
        <v>2676291</v>
      </c>
    </row>
    <row r="451" spans="1:6" ht="13.5" thickBot="1" x14ac:dyDescent="0.25">
      <c r="A451" s="73" t="s">
        <v>93</v>
      </c>
      <c r="B451" s="74" t="s">
        <v>94</v>
      </c>
      <c r="C451" s="88">
        <v>5279000</v>
      </c>
      <c r="D451" s="88"/>
      <c r="E451" s="88"/>
      <c r="F451" s="87">
        <f t="shared" si="52"/>
        <v>5279000</v>
      </c>
    </row>
    <row r="452" spans="1:6" ht="13.5" thickBot="1" x14ac:dyDescent="0.25">
      <c r="A452" s="73" t="s">
        <v>95</v>
      </c>
      <c r="B452" s="74" t="s">
        <v>96</v>
      </c>
      <c r="C452" s="88"/>
      <c r="D452" s="88"/>
      <c r="E452" s="88"/>
      <c r="F452" s="87">
        <f t="shared" si="52"/>
        <v>0</v>
      </c>
    </row>
    <row r="453" spans="1:6" ht="13.5" thickBot="1" x14ac:dyDescent="0.25">
      <c r="A453" s="72" t="s">
        <v>97</v>
      </c>
      <c r="B453" s="30" t="s">
        <v>98</v>
      </c>
      <c r="C453" s="89">
        <f>SUM(C454:C457)</f>
        <v>0</v>
      </c>
      <c r="D453" s="89">
        <f>SUM(D454:D457)</f>
        <v>0</v>
      </c>
      <c r="E453" s="89">
        <f>SUM(E454:E457)</f>
        <v>0</v>
      </c>
      <c r="F453" s="87">
        <f t="shared" si="52"/>
        <v>0</v>
      </c>
    </row>
    <row r="454" spans="1:6" ht="13.5" thickBot="1" x14ac:dyDescent="0.25">
      <c r="A454" s="62"/>
      <c r="B454" s="63" t="s">
        <v>99</v>
      </c>
      <c r="C454" s="90"/>
      <c r="D454" s="90"/>
      <c r="E454" s="90"/>
      <c r="F454" s="87">
        <f t="shared" si="52"/>
        <v>0</v>
      </c>
    </row>
    <row r="455" spans="1:6" ht="39" thickBot="1" x14ac:dyDescent="0.25">
      <c r="A455" s="64"/>
      <c r="B455" s="65" t="s">
        <v>100</v>
      </c>
      <c r="C455" s="90"/>
      <c r="D455" s="90"/>
      <c r="E455" s="90"/>
      <c r="F455" s="87">
        <f t="shared" si="52"/>
        <v>0</v>
      </c>
    </row>
    <row r="456" spans="1:6" ht="26.25" thickBot="1" x14ac:dyDescent="0.25">
      <c r="A456" s="66"/>
      <c r="B456" s="67" t="s">
        <v>101</v>
      </c>
      <c r="C456" s="90"/>
      <c r="D456" s="90"/>
      <c r="E456" s="90"/>
      <c r="F456" s="87">
        <f t="shared" si="52"/>
        <v>0</v>
      </c>
    </row>
    <row r="457" spans="1:6" ht="13.5" thickBot="1" x14ac:dyDescent="0.25">
      <c r="A457" s="68"/>
      <c r="B457" s="69" t="s">
        <v>102</v>
      </c>
      <c r="C457" s="91"/>
      <c r="D457" s="91"/>
      <c r="E457" s="91"/>
      <c r="F457" s="87">
        <f t="shared" si="52"/>
        <v>0</v>
      </c>
    </row>
    <row r="458" spans="1:6" ht="13.5" thickBot="1" x14ac:dyDescent="0.25">
      <c r="A458" s="32"/>
      <c r="B458" s="31" t="s">
        <v>103</v>
      </c>
      <c r="C458" s="87">
        <f>C459+C460+C461</f>
        <v>0</v>
      </c>
      <c r="D458" s="87">
        <f>D459+D460+D461</f>
        <v>0</v>
      </c>
      <c r="E458" s="87">
        <f>E459+E460+E461</f>
        <v>0</v>
      </c>
      <c r="F458" s="87">
        <f t="shared" si="52"/>
        <v>0</v>
      </c>
    </row>
    <row r="459" spans="1:6" ht="13.5" thickBot="1" x14ac:dyDescent="0.25">
      <c r="A459" s="73" t="s">
        <v>104</v>
      </c>
      <c r="B459" s="31" t="s">
        <v>105</v>
      </c>
      <c r="C459" s="87"/>
      <c r="D459" s="87"/>
      <c r="E459" s="87"/>
      <c r="F459" s="87">
        <f t="shared" si="52"/>
        <v>0</v>
      </c>
    </row>
    <row r="460" spans="1:6" ht="13.5" thickBot="1" x14ac:dyDescent="0.25">
      <c r="A460" s="73" t="s">
        <v>106</v>
      </c>
      <c r="B460" s="31" t="s">
        <v>107</v>
      </c>
      <c r="C460" s="87"/>
      <c r="D460" s="87"/>
      <c r="E460" s="87"/>
      <c r="F460" s="87">
        <f t="shared" si="52"/>
        <v>0</v>
      </c>
    </row>
    <row r="461" spans="1:6" ht="13.5" thickBot="1" x14ac:dyDescent="0.25">
      <c r="A461" s="61" t="s">
        <v>108</v>
      </c>
      <c r="B461" s="30" t="s">
        <v>109</v>
      </c>
      <c r="C461" s="89">
        <f>SUM(C462:C463)</f>
        <v>0</v>
      </c>
      <c r="D461" s="89">
        <f>SUM(D462:D463)</f>
        <v>0</v>
      </c>
      <c r="E461" s="89">
        <f>SUM(E462:E463)</f>
        <v>0</v>
      </c>
      <c r="F461" s="87">
        <f t="shared" si="52"/>
        <v>0</v>
      </c>
    </row>
    <row r="462" spans="1:6" ht="39" thickBot="1" x14ac:dyDescent="0.25">
      <c r="A462" s="64"/>
      <c r="B462" s="65" t="s">
        <v>110</v>
      </c>
      <c r="C462" s="90"/>
      <c r="D462" s="90"/>
      <c r="E462" s="90"/>
      <c r="F462" s="87">
        <f t="shared" si="52"/>
        <v>0</v>
      </c>
    </row>
    <row r="463" spans="1:6" ht="26.25" thickBot="1" x14ac:dyDescent="0.25">
      <c r="A463" s="66"/>
      <c r="B463" s="67" t="s">
        <v>111</v>
      </c>
      <c r="C463" s="92"/>
      <c r="D463" s="92"/>
      <c r="E463" s="92"/>
      <c r="F463" s="87">
        <f t="shared" si="52"/>
        <v>0</v>
      </c>
    </row>
    <row r="464" spans="1:6" ht="26.25" thickBot="1" x14ac:dyDescent="0.25">
      <c r="A464" s="99"/>
      <c r="B464" s="74" t="s">
        <v>112</v>
      </c>
      <c r="C464" s="88">
        <f>C449+C450+C451+C452+C453+C459+C460+C461</f>
        <v>21661672</v>
      </c>
      <c r="D464" s="88">
        <f>D449+D450+D451+D452+D453+D459+D460+D461</f>
        <v>0</v>
      </c>
      <c r="E464" s="88">
        <f>E449+E450+E451+E452+E453+E459+E460+E461</f>
        <v>0</v>
      </c>
      <c r="F464" s="87">
        <f t="shared" si="52"/>
        <v>21661672</v>
      </c>
    </row>
    <row r="465" spans="1:6" ht="13.5" thickBot="1" x14ac:dyDescent="0.25">
      <c r="A465" s="32" t="s">
        <v>113</v>
      </c>
      <c r="B465" s="31" t="s">
        <v>114</v>
      </c>
      <c r="C465" s="87">
        <f>SUM(C466:C466)</f>
        <v>0</v>
      </c>
      <c r="D465" s="87">
        <f>SUM(D466:D466)</f>
        <v>0</v>
      </c>
      <c r="E465" s="87">
        <f>SUM(E466:E466)</f>
        <v>0</v>
      </c>
      <c r="F465" s="87">
        <f t="shared" si="52"/>
        <v>0</v>
      </c>
    </row>
    <row r="466" spans="1:6" ht="26.25" thickBot="1" x14ac:dyDescent="0.25">
      <c r="A466" s="108"/>
      <c r="B466" s="38" t="s">
        <v>115</v>
      </c>
      <c r="C466" s="93"/>
      <c r="D466" s="93"/>
      <c r="E466" s="93"/>
      <c r="F466" s="87">
        <f t="shared" si="52"/>
        <v>0</v>
      </c>
    </row>
    <row r="467" spans="1:6" ht="13.5" thickBot="1" x14ac:dyDescent="0.25">
      <c r="A467" s="70"/>
      <c r="B467" s="71"/>
      <c r="C467" s="94"/>
      <c r="D467" s="94"/>
      <c r="E467" s="94"/>
      <c r="F467" s="87">
        <f t="shared" si="52"/>
        <v>0</v>
      </c>
    </row>
    <row r="468" spans="1:6" ht="26.25" thickBot="1" x14ac:dyDescent="0.25">
      <c r="A468" s="39"/>
      <c r="B468" s="40" t="s">
        <v>116</v>
      </c>
      <c r="C468" s="95">
        <f>C464+C465</f>
        <v>21661672</v>
      </c>
      <c r="D468" s="95">
        <f>D464+D465</f>
        <v>0</v>
      </c>
      <c r="E468" s="95">
        <f>E464+E465</f>
        <v>0</v>
      </c>
      <c r="F468" s="87">
        <f t="shared" si="52"/>
        <v>21661672</v>
      </c>
    </row>
  </sheetData>
  <mergeCells count="85">
    <mergeCell ref="F445:F446"/>
    <mergeCell ref="A406:A407"/>
    <mergeCell ref="B406:B407"/>
    <mergeCell ref="C406:C407"/>
    <mergeCell ref="D406:D407"/>
    <mergeCell ref="E406:E407"/>
    <mergeCell ref="F406:F407"/>
    <mergeCell ref="A445:A446"/>
    <mergeCell ref="B445:B446"/>
    <mergeCell ref="C445:C446"/>
    <mergeCell ref="D445:D446"/>
    <mergeCell ref="E445:E446"/>
    <mergeCell ref="B246:B247"/>
    <mergeCell ref="C246:C247"/>
    <mergeCell ref="D246:D247"/>
    <mergeCell ref="F379:F380"/>
    <mergeCell ref="A340:A341"/>
    <mergeCell ref="B340:B341"/>
    <mergeCell ref="C340:C341"/>
    <mergeCell ref="D340:D341"/>
    <mergeCell ref="E340:E341"/>
    <mergeCell ref="F340:F341"/>
    <mergeCell ref="A379:A380"/>
    <mergeCell ref="B379:B380"/>
    <mergeCell ref="C379:C380"/>
    <mergeCell ref="D379:D380"/>
    <mergeCell ref="E379:E380"/>
    <mergeCell ref="A173:A174"/>
    <mergeCell ref="B173:B174"/>
    <mergeCell ref="C173:C174"/>
    <mergeCell ref="A246:A247"/>
    <mergeCell ref="F313:F314"/>
    <mergeCell ref="A274:A275"/>
    <mergeCell ref="B274:B275"/>
    <mergeCell ref="C274:C275"/>
    <mergeCell ref="D274:D275"/>
    <mergeCell ref="E274:E275"/>
    <mergeCell ref="F274:F275"/>
    <mergeCell ref="A313:A314"/>
    <mergeCell ref="B313:B314"/>
    <mergeCell ref="C313:C314"/>
    <mergeCell ref="D313:D314"/>
    <mergeCell ref="E313:E314"/>
    <mergeCell ref="D173:D174"/>
    <mergeCell ref="E173:E174"/>
    <mergeCell ref="F173:F174"/>
    <mergeCell ref="E246:E247"/>
    <mergeCell ref="F246:F247"/>
    <mergeCell ref="F207:F208"/>
    <mergeCell ref="A207:A208"/>
    <mergeCell ref="B207:B208"/>
    <mergeCell ref="C207:C208"/>
    <mergeCell ref="D207:D208"/>
    <mergeCell ref="E207:E208"/>
    <mergeCell ref="F108:F109"/>
    <mergeCell ref="A134:A135"/>
    <mergeCell ref="B134:B135"/>
    <mergeCell ref="C134:C135"/>
    <mergeCell ref="D134:D135"/>
    <mergeCell ref="E134:E135"/>
    <mergeCell ref="A108:A109"/>
    <mergeCell ref="B108:B109"/>
    <mergeCell ref="C108:C109"/>
    <mergeCell ref="D108:D109"/>
    <mergeCell ref="E108:E109"/>
    <mergeCell ref="F134:F135"/>
    <mergeCell ref="F68:F69"/>
    <mergeCell ref="A42:A43"/>
    <mergeCell ref="B42:B43"/>
    <mergeCell ref="C42:C43"/>
    <mergeCell ref="D42:D43"/>
    <mergeCell ref="E42:E43"/>
    <mergeCell ref="F42:F43"/>
    <mergeCell ref="A68:A69"/>
    <mergeCell ref="B68:B69"/>
    <mergeCell ref="C68:C69"/>
    <mergeCell ref="D68:D69"/>
    <mergeCell ref="E68:E69"/>
    <mergeCell ref="C2:F2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pageSetup paperSize="9" scale="57" orientation="portrait" r:id="rId1"/>
  <headerFooter>
    <oddHeader>&amp;LKUNMADARAS NAGYKÖZSÉG ÖNKORMÁNYZATA&amp;C2018. ÉVI KÖLTSÉGVETÉS 
EREDETI ELŐIRÁNYZAT
2018.02.28.(adatok forintban)&amp;R5.sz melléklet</oddHeader>
  </headerFooter>
  <rowBreaks count="13" manualBreakCount="13">
    <brk id="40" max="16383" man="1"/>
    <brk id="65" max="16383" man="1"/>
    <brk id="105" max="16383" man="1"/>
    <brk id="131" max="16383" man="1"/>
    <brk id="170" max="16383" man="1"/>
    <brk id="204" max="16383" man="1"/>
    <brk id="243" max="16383" man="1"/>
    <brk id="270" max="16383" man="1"/>
    <brk id="310" max="16383" man="1"/>
    <brk id="336" max="16383" man="1"/>
    <brk id="376" max="16383" man="1"/>
    <brk id="402" max="16383" man="1"/>
    <brk id="442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opLeftCell="A4" zoomScaleNormal="100" workbookViewId="0">
      <selection activeCell="D20" sqref="D20"/>
    </sheetView>
  </sheetViews>
  <sheetFormatPr defaultColWidth="27.33203125" defaultRowHeight="24" customHeight="1" x14ac:dyDescent="0.2"/>
  <cols>
    <col min="1" max="1" width="57.6640625" customWidth="1"/>
  </cols>
  <sheetData>
    <row r="1" spans="1:3" ht="42" customHeight="1" thickBot="1" x14ac:dyDescent="0.25">
      <c r="A1" s="228"/>
      <c r="B1" s="228"/>
      <c r="C1" s="229"/>
    </row>
    <row r="2" spans="1:3" ht="24" customHeight="1" thickBot="1" x14ac:dyDescent="0.25">
      <c r="A2" s="230" t="s">
        <v>161</v>
      </c>
      <c r="B2" s="117" t="s">
        <v>335</v>
      </c>
      <c r="C2" s="117" t="s">
        <v>346</v>
      </c>
    </row>
    <row r="3" spans="1:3" ht="24" customHeight="1" thickBot="1" x14ac:dyDescent="0.25">
      <c r="A3" s="507">
        <v>1</v>
      </c>
      <c r="B3" s="510">
        <v>2</v>
      </c>
      <c r="C3" s="509">
        <v>3</v>
      </c>
    </row>
    <row r="4" spans="1:3" ht="54.75" customHeight="1" x14ac:dyDescent="0.2">
      <c r="A4" s="508" t="s">
        <v>351</v>
      </c>
      <c r="B4" s="541"/>
      <c r="C4" s="542">
        <v>189551696</v>
      </c>
    </row>
    <row r="5" spans="1:3" ht="40.5" customHeight="1" x14ac:dyDescent="0.2">
      <c r="A5" s="537" t="s">
        <v>352</v>
      </c>
      <c r="B5" s="543"/>
      <c r="C5" s="544">
        <v>292409500</v>
      </c>
    </row>
    <row r="6" spans="1:3" ht="45.75" customHeight="1" x14ac:dyDescent="0.2">
      <c r="A6" s="538" t="s">
        <v>353</v>
      </c>
      <c r="B6" s="543"/>
      <c r="C6" s="544">
        <v>151579936</v>
      </c>
    </row>
    <row r="7" spans="1:3" ht="50.25" customHeight="1" x14ac:dyDescent="0.2">
      <c r="A7" s="538" t="s">
        <v>354</v>
      </c>
      <c r="B7" s="543"/>
      <c r="C7" s="544">
        <v>96175000</v>
      </c>
    </row>
    <row r="8" spans="1:3" ht="36" customHeight="1" thickBot="1" x14ac:dyDescent="0.25">
      <c r="A8" s="539" t="s">
        <v>355</v>
      </c>
      <c r="B8" s="545"/>
      <c r="C8" s="546">
        <v>97791450</v>
      </c>
    </row>
    <row r="9" spans="1:3" ht="24" customHeight="1" thickBot="1" x14ac:dyDescent="0.25">
      <c r="A9" s="536" t="s">
        <v>162</v>
      </c>
      <c r="B9" s="521">
        <f>B4</f>
        <v>0</v>
      </c>
      <c r="C9" s="540">
        <f>SUM(C4:C8)</f>
        <v>827507582</v>
      </c>
    </row>
    <row r="10" spans="1:3" ht="15.75" customHeight="1" thickBot="1" x14ac:dyDescent="0.25">
      <c r="A10" s="233"/>
      <c r="B10" s="233"/>
      <c r="C10" s="234"/>
    </row>
    <row r="11" spans="1:3" ht="31.5" customHeight="1" thickBot="1" x14ac:dyDescent="0.25">
      <c r="A11" s="230" t="s">
        <v>163</v>
      </c>
      <c r="B11" s="117" t="s">
        <v>335</v>
      </c>
      <c r="C11" s="117" t="s">
        <v>346</v>
      </c>
    </row>
    <row r="12" spans="1:3" ht="24" customHeight="1" thickBot="1" x14ac:dyDescent="0.25">
      <c r="A12" s="522">
        <v>1</v>
      </c>
      <c r="B12" s="510">
        <v>2</v>
      </c>
      <c r="C12" s="510">
        <v>3</v>
      </c>
    </row>
    <row r="13" spans="1:3" ht="18" customHeight="1" x14ac:dyDescent="0.2">
      <c r="A13" s="512" t="s">
        <v>312</v>
      </c>
      <c r="B13" s="524"/>
      <c r="C13" s="516"/>
    </row>
    <row r="14" spans="1:3" ht="21" customHeight="1" x14ac:dyDescent="0.2">
      <c r="A14" s="508" t="s">
        <v>313</v>
      </c>
      <c r="B14" s="511"/>
      <c r="C14" s="517">
        <v>0</v>
      </c>
    </row>
    <row r="15" spans="1:3" ht="21" customHeight="1" x14ac:dyDescent="0.2">
      <c r="A15" s="508"/>
      <c r="B15" s="525"/>
      <c r="C15" s="518"/>
    </row>
    <row r="16" spans="1:3" ht="21" customHeight="1" x14ac:dyDescent="0.2">
      <c r="A16" s="513" t="s">
        <v>314</v>
      </c>
      <c r="B16" s="511"/>
      <c r="C16" s="517"/>
    </row>
    <row r="17" spans="1:3" ht="21" customHeight="1" x14ac:dyDescent="0.2">
      <c r="A17" s="508" t="s">
        <v>313</v>
      </c>
      <c r="B17" s="511"/>
      <c r="C17" s="517">
        <v>0</v>
      </c>
    </row>
    <row r="18" spans="1:3" ht="21" customHeight="1" thickBot="1" x14ac:dyDescent="0.25">
      <c r="A18" s="514"/>
      <c r="B18" s="526"/>
      <c r="C18" s="519"/>
    </row>
    <row r="19" spans="1:3" ht="33.75" customHeight="1" x14ac:dyDescent="0.2">
      <c r="A19" s="535" t="s">
        <v>315</v>
      </c>
      <c r="B19" s="526"/>
      <c r="C19" s="519"/>
    </row>
    <row r="20" spans="1:3" ht="21.75" customHeight="1" x14ac:dyDescent="0.2">
      <c r="A20" s="515" t="s">
        <v>316</v>
      </c>
      <c r="B20" s="526"/>
      <c r="C20" s="519">
        <v>0</v>
      </c>
    </row>
    <row r="21" spans="1:3" ht="28.5" customHeight="1" x14ac:dyDescent="0.2">
      <c r="A21" s="508" t="s">
        <v>313</v>
      </c>
      <c r="B21" s="526"/>
      <c r="C21" s="519">
        <v>0</v>
      </c>
    </row>
    <row r="22" spans="1:3" ht="9.75" customHeight="1" thickBot="1" x14ac:dyDescent="0.25">
      <c r="A22" s="514"/>
      <c r="B22" s="527"/>
      <c r="C22" s="519"/>
    </row>
    <row r="23" spans="1:3" ht="28.5" customHeight="1" x14ac:dyDescent="0.2">
      <c r="A23" s="535" t="s">
        <v>317</v>
      </c>
      <c r="B23" s="528"/>
      <c r="C23" s="526">
        <f>SUM(C24)</f>
        <v>3800000</v>
      </c>
    </row>
    <row r="24" spans="1:3" ht="28.5" customHeight="1" x14ac:dyDescent="0.2">
      <c r="A24" s="508" t="s">
        <v>339</v>
      </c>
      <c r="B24" s="526">
        <v>7000000</v>
      </c>
      <c r="C24" s="526">
        <v>3800000</v>
      </c>
    </row>
    <row r="25" spans="1:3" ht="28.5" customHeight="1" thickBot="1" x14ac:dyDescent="0.25">
      <c r="A25" s="513" t="s">
        <v>313</v>
      </c>
      <c r="B25" s="529"/>
      <c r="C25" s="520">
        <v>0</v>
      </c>
    </row>
    <row r="26" spans="1:3" ht="19.5" customHeight="1" thickBot="1" x14ac:dyDescent="0.25">
      <c r="A26" s="523" t="s">
        <v>162</v>
      </c>
      <c r="B26" s="521">
        <f>SUM(B24:B25)</f>
        <v>7000000</v>
      </c>
      <c r="C26" s="521">
        <f>C13+C16+C19+C23</f>
        <v>3800000</v>
      </c>
    </row>
    <row r="27" spans="1:3" ht="21" customHeight="1" x14ac:dyDescent="0.2"/>
  </sheetData>
  <pageMargins left="0.70866141732283472" right="0.70866141732283472" top="0.74803149606299213" bottom="0.74803149606299213" header="0.31496062992125984" footer="0.31496062992125984"/>
  <pageSetup paperSize="9" scale="80" orientation="portrait" r:id="rId1"/>
  <headerFooter>
    <oddHeader>&amp;LKUNMADARAS NAGYKÖZSÉG
 ÖNKORMÁNYZATA&amp;C 2018. ÉVI KÖLTSÉGVETÉS
EREDETI ELŐIRÁNYZAT
2018.02.28.
(az adatok az ÁFA-t tartalmazzák)
(ezer forint)&amp;R6.sz melléklet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view="pageLayout" topLeftCell="A4" zoomScaleNormal="100" workbookViewId="0">
      <selection activeCell="E4" sqref="E4"/>
    </sheetView>
  </sheetViews>
  <sheetFormatPr defaultColWidth="17" defaultRowHeight="12.75" x14ac:dyDescent="0.2"/>
  <cols>
    <col min="1" max="1" width="10.33203125" customWidth="1"/>
    <col min="2" max="2" width="20.6640625" customWidth="1"/>
  </cols>
  <sheetData>
    <row r="1" spans="1:9" ht="15" x14ac:dyDescent="0.2">
      <c r="A1" s="236"/>
      <c r="B1" s="237"/>
      <c r="C1" s="236"/>
      <c r="D1" s="238"/>
      <c r="E1" s="238"/>
      <c r="F1" s="238"/>
      <c r="G1" s="238"/>
      <c r="H1" s="238"/>
      <c r="I1" s="239" t="s">
        <v>164</v>
      </c>
    </row>
    <row r="2" spans="1:9" ht="15" x14ac:dyDescent="0.2">
      <c r="A2" s="236"/>
      <c r="B2" s="237"/>
      <c r="C2" s="236"/>
      <c r="D2" s="238"/>
      <c r="E2" s="238"/>
      <c r="F2" s="238"/>
      <c r="G2" s="238"/>
      <c r="H2" s="238"/>
      <c r="I2" s="239"/>
    </row>
    <row r="3" spans="1:9" ht="15.75" thickBot="1" x14ac:dyDescent="0.25">
      <c r="A3" s="236"/>
      <c r="B3" s="237"/>
      <c r="C3" s="236"/>
      <c r="D3" s="238"/>
      <c r="E3" s="238"/>
      <c r="F3" s="238"/>
      <c r="G3" s="238"/>
      <c r="H3" s="238"/>
      <c r="I3" s="239"/>
    </row>
    <row r="4" spans="1:9" ht="16.5" thickBot="1" x14ac:dyDescent="0.25">
      <c r="A4" s="240"/>
      <c r="B4" s="241" t="s">
        <v>165</v>
      </c>
      <c r="C4" s="242" t="s">
        <v>166</v>
      </c>
      <c r="D4" s="243" t="s">
        <v>349</v>
      </c>
      <c r="E4" s="244" t="s">
        <v>167</v>
      </c>
      <c r="F4" s="245"/>
      <c r="G4" s="245"/>
      <c r="H4" s="245"/>
      <c r="I4" s="246" t="s">
        <v>168</v>
      </c>
    </row>
    <row r="5" spans="1:9" ht="29.25" thickBot="1" x14ac:dyDescent="0.25">
      <c r="A5" s="247" t="s">
        <v>169</v>
      </c>
      <c r="B5" s="248" t="s">
        <v>170</v>
      </c>
      <c r="C5" s="249" t="s">
        <v>171</v>
      </c>
      <c r="D5" s="250" t="s">
        <v>172</v>
      </c>
      <c r="E5" s="251">
        <v>2018</v>
      </c>
      <c r="F5" s="251">
        <v>2019</v>
      </c>
      <c r="G5" s="251">
        <v>2020</v>
      </c>
      <c r="H5" s="252" t="s">
        <v>350</v>
      </c>
      <c r="I5" s="253" t="s">
        <v>173</v>
      </c>
    </row>
    <row r="6" spans="1:9" ht="15" thickBot="1" x14ac:dyDescent="0.25">
      <c r="A6" s="254">
        <v>1</v>
      </c>
      <c r="B6" s="243">
        <v>2</v>
      </c>
      <c r="C6" s="254">
        <v>3</v>
      </c>
      <c r="D6" s="243">
        <v>4</v>
      </c>
      <c r="E6" s="255">
        <v>5</v>
      </c>
      <c r="F6" s="256">
        <v>6</v>
      </c>
      <c r="G6" s="256">
        <v>7</v>
      </c>
      <c r="H6" s="256">
        <v>8</v>
      </c>
      <c r="I6" s="257">
        <v>9</v>
      </c>
    </row>
    <row r="7" spans="1:9" ht="35.25" customHeight="1" thickBot="1" x14ac:dyDescent="0.25">
      <c r="A7" s="258">
        <v>1</v>
      </c>
      <c r="B7" s="259" t="s">
        <v>174</v>
      </c>
      <c r="C7" s="260"/>
      <c r="D7" s="261">
        <f t="shared" ref="D7:I7" si="0">SUM(D8:D12)</f>
        <v>0</v>
      </c>
      <c r="E7" s="262">
        <f t="shared" si="0"/>
        <v>0</v>
      </c>
      <c r="F7" s="263">
        <f t="shared" si="0"/>
        <v>0</v>
      </c>
      <c r="G7" s="264">
        <f t="shared" si="0"/>
        <v>0</v>
      </c>
      <c r="H7" s="265">
        <f t="shared" si="0"/>
        <v>0</v>
      </c>
      <c r="I7" s="261">
        <f t="shared" si="0"/>
        <v>0</v>
      </c>
    </row>
    <row r="8" spans="1:9" ht="15.75" x14ac:dyDescent="0.2">
      <c r="A8" s="266"/>
      <c r="B8" s="267"/>
      <c r="C8" s="268"/>
      <c r="D8" s="269"/>
      <c r="E8" s="269"/>
      <c r="F8" s="269"/>
      <c r="G8" s="269"/>
      <c r="H8" s="269"/>
      <c r="I8" s="270"/>
    </row>
    <row r="9" spans="1:9" ht="15.75" x14ac:dyDescent="0.2">
      <c r="A9" s="266"/>
      <c r="B9" s="271"/>
      <c r="C9" s="272"/>
      <c r="D9" s="273"/>
      <c r="E9" s="274"/>
      <c r="F9" s="275"/>
      <c r="G9" s="275"/>
      <c r="H9" s="276"/>
      <c r="I9" s="270"/>
    </row>
    <row r="10" spans="1:9" ht="15.75" x14ac:dyDescent="0.2">
      <c r="A10" s="266"/>
      <c r="B10" s="267"/>
      <c r="C10" s="277"/>
      <c r="D10" s="269"/>
      <c r="E10" s="278"/>
      <c r="F10" s="279"/>
      <c r="G10" s="279"/>
      <c r="H10" s="280"/>
      <c r="I10" s="270"/>
    </row>
    <row r="11" spans="1:9" ht="15.75" x14ac:dyDescent="0.2">
      <c r="A11" s="266"/>
      <c r="B11" s="281"/>
      <c r="C11" s="277"/>
      <c r="D11" s="269"/>
      <c r="E11" s="278"/>
      <c r="F11" s="279"/>
      <c r="G11" s="279"/>
      <c r="H11" s="280"/>
      <c r="I11" s="270"/>
    </row>
    <row r="12" spans="1:9" ht="16.5" thickBot="1" x14ac:dyDescent="0.25">
      <c r="A12" s="282"/>
      <c r="B12" s="281"/>
      <c r="C12" s="283"/>
      <c r="D12" s="284"/>
      <c r="E12" s="285"/>
      <c r="F12" s="286"/>
      <c r="G12" s="286"/>
      <c r="H12" s="287"/>
      <c r="I12" s="270"/>
    </row>
    <row r="13" spans="1:9" ht="50.25" customHeight="1" thickBot="1" x14ac:dyDescent="0.25">
      <c r="A13" s="258">
        <v>2</v>
      </c>
      <c r="B13" s="288" t="s">
        <v>175</v>
      </c>
      <c r="C13" s="260"/>
      <c r="D13" s="261">
        <f t="shared" ref="D13:I13" si="1">SUM(D14:D18)</f>
        <v>1000</v>
      </c>
      <c r="E13" s="289">
        <f t="shared" si="1"/>
        <v>1000</v>
      </c>
      <c r="F13" s="263">
        <f t="shared" si="1"/>
        <v>1000</v>
      </c>
      <c r="G13" s="263">
        <f t="shared" si="1"/>
        <v>1000</v>
      </c>
      <c r="H13" s="265">
        <f t="shared" si="1"/>
        <v>1000</v>
      </c>
      <c r="I13" s="265">
        <f t="shared" si="1"/>
        <v>5000</v>
      </c>
    </row>
    <row r="14" spans="1:9" ht="55.5" customHeight="1" x14ac:dyDescent="0.2">
      <c r="A14" s="290"/>
      <c r="B14" s="267" t="s">
        <v>179</v>
      </c>
      <c r="C14" s="291" t="s">
        <v>176</v>
      </c>
      <c r="D14" s="270">
        <v>1000</v>
      </c>
      <c r="E14" s="270">
        <v>1000</v>
      </c>
      <c r="F14" s="270">
        <v>1000</v>
      </c>
      <c r="G14" s="270">
        <v>1000</v>
      </c>
      <c r="H14" s="270">
        <v>1000</v>
      </c>
      <c r="I14" s="270">
        <f t="shared" ref="I14:I18" si="2">SUM(D14:H14)</f>
        <v>5000</v>
      </c>
    </row>
    <row r="15" spans="1:9" ht="15.75" x14ac:dyDescent="0.2">
      <c r="A15" s="266"/>
      <c r="B15" s="271"/>
      <c r="C15" s="292"/>
      <c r="D15" s="269"/>
      <c r="E15" s="293"/>
      <c r="F15" s="279"/>
      <c r="G15" s="279"/>
      <c r="H15" s="280"/>
      <c r="I15" s="270">
        <f t="shared" si="2"/>
        <v>0</v>
      </c>
    </row>
    <row r="16" spans="1:9" ht="15.75" x14ac:dyDescent="0.2">
      <c r="A16" s="266"/>
      <c r="B16" s="271"/>
      <c r="C16" s="292"/>
      <c r="D16" s="269"/>
      <c r="E16" s="293"/>
      <c r="F16" s="279"/>
      <c r="G16" s="279"/>
      <c r="H16" s="280"/>
      <c r="I16" s="270">
        <f t="shared" si="2"/>
        <v>0</v>
      </c>
    </row>
    <row r="17" spans="1:9" ht="15.75" x14ac:dyDescent="0.2">
      <c r="A17" s="266"/>
      <c r="B17" s="271"/>
      <c r="C17" s="292"/>
      <c r="D17" s="269"/>
      <c r="E17" s="293"/>
      <c r="F17" s="279"/>
      <c r="G17" s="279"/>
      <c r="H17" s="280"/>
      <c r="I17" s="270">
        <f t="shared" si="2"/>
        <v>0</v>
      </c>
    </row>
    <row r="18" spans="1:9" ht="15" thickBot="1" x14ac:dyDescent="0.25">
      <c r="A18" s="294" t="s">
        <v>177</v>
      </c>
      <c r="B18" s="295"/>
      <c r="C18" s="296"/>
      <c r="D18" s="297"/>
      <c r="E18" s="298"/>
      <c r="F18" s="299"/>
      <c r="G18" s="299"/>
      <c r="H18" s="300"/>
      <c r="I18" s="270">
        <f t="shared" si="2"/>
        <v>0</v>
      </c>
    </row>
    <row r="19" spans="1:9" ht="36.75" customHeight="1" thickBot="1" x14ac:dyDescent="0.25">
      <c r="A19" s="258"/>
      <c r="B19" s="301" t="s">
        <v>178</v>
      </c>
      <c r="C19" s="302"/>
      <c r="D19" s="262">
        <f t="shared" ref="D19:I19" si="3">D7+D13</f>
        <v>1000</v>
      </c>
      <c r="E19" s="262">
        <f t="shared" si="3"/>
        <v>1000</v>
      </c>
      <c r="F19" s="262">
        <f t="shared" si="3"/>
        <v>1000</v>
      </c>
      <c r="G19" s="262">
        <f t="shared" si="3"/>
        <v>1000</v>
      </c>
      <c r="H19" s="262">
        <f t="shared" si="3"/>
        <v>1000</v>
      </c>
      <c r="I19" s="261">
        <f t="shared" si="3"/>
        <v>5000</v>
      </c>
    </row>
  </sheetData>
  <pageMargins left="0.7" right="0.7" top="0.75" bottom="0.75" header="0.3" footer="0.3"/>
  <pageSetup paperSize="9" scale="65" orientation="portrait" r:id="rId1"/>
  <headerFooter>
    <oddHeader>&amp;LKUNMADARS NAGYKÖZSÉGÖNKORMÁNYZATA&amp;C&amp;9Több éves kihatásssal járó döntésekből származó kötelezettségek
célok szerint, évenkénti bontásban
Összesen
(adatok  forintban)
2018. év&amp;R7.sz melléklet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view="pageLayout" zoomScaleNormal="100" workbookViewId="0">
      <selection activeCell="E6" sqref="E6"/>
    </sheetView>
  </sheetViews>
  <sheetFormatPr defaultRowHeight="12.75" x14ac:dyDescent="0.2"/>
  <cols>
    <col min="1" max="1" width="9" customWidth="1"/>
    <col min="2" max="8" width="17" customWidth="1"/>
  </cols>
  <sheetData>
    <row r="1" spans="1:8" ht="15.75" thickBot="1" x14ac:dyDescent="0.25">
      <c r="A1" s="236"/>
      <c r="B1" s="238"/>
      <c r="C1" s="236"/>
      <c r="D1" s="236"/>
      <c r="E1" s="238"/>
      <c r="F1" s="238"/>
      <c r="G1" s="238"/>
      <c r="H1" s="239" t="s">
        <v>337</v>
      </c>
    </row>
    <row r="2" spans="1:8" ht="15.75" x14ac:dyDescent="0.2">
      <c r="A2" s="303"/>
      <c r="B2" s="304"/>
      <c r="C2" s="305" t="s">
        <v>180</v>
      </c>
      <c r="D2" s="306" t="s">
        <v>181</v>
      </c>
      <c r="E2" s="307" t="s">
        <v>182</v>
      </c>
      <c r="F2" s="308"/>
      <c r="G2" s="308"/>
      <c r="H2" s="309"/>
    </row>
    <row r="3" spans="1:8" ht="29.25" thickBot="1" x14ac:dyDescent="0.25">
      <c r="A3" s="310" t="s">
        <v>169</v>
      </c>
      <c r="B3" s="311" t="s">
        <v>183</v>
      </c>
      <c r="C3" s="312" t="s">
        <v>171</v>
      </c>
      <c r="D3" s="313" t="s">
        <v>184</v>
      </c>
      <c r="E3" s="314">
        <v>2017</v>
      </c>
      <c r="F3" s="315">
        <v>2018</v>
      </c>
      <c r="G3" s="315">
        <v>2019</v>
      </c>
      <c r="H3" s="316" t="s">
        <v>338</v>
      </c>
    </row>
    <row r="4" spans="1:8" ht="15" thickBot="1" x14ac:dyDescent="0.25">
      <c r="A4" s="317">
        <v>1</v>
      </c>
      <c r="B4" s="318">
        <v>2</v>
      </c>
      <c r="C4" s="318">
        <v>3</v>
      </c>
      <c r="D4" s="319">
        <v>4</v>
      </c>
      <c r="E4" s="317">
        <v>5</v>
      </c>
      <c r="F4" s="319">
        <v>6</v>
      </c>
      <c r="G4" s="319">
        <v>7</v>
      </c>
      <c r="H4" s="320">
        <v>8</v>
      </c>
    </row>
    <row r="5" spans="1:8" ht="30" customHeight="1" thickBot="1" x14ac:dyDescent="0.25">
      <c r="A5" s="321" t="s">
        <v>185</v>
      </c>
      <c r="B5" s="322" t="s">
        <v>186</v>
      </c>
      <c r="C5" s="323"/>
      <c r="D5" s="324"/>
      <c r="E5" s="325">
        <f>SUM(E6:E9)</f>
        <v>0</v>
      </c>
      <c r="F5" s="326">
        <f>SUM(F6:F9)</f>
        <v>0</v>
      </c>
      <c r="G5" s="326">
        <f>SUM(G6:G9)</f>
        <v>0</v>
      </c>
      <c r="H5" s="327">
        <f>SUM(H6:H9)</f>
        <v>0</v>
      </c>
    </row>
    <row r="6" spans="1:8" ht="30" customHeight="1" x14ac:dyDescent="0.2">
      <c r="A6" s="328" t="s">
        <v>187</v>
      </c>
      <c r="B6" s="329" t="s">
        <v>188</v>
      </c>
      <c r="C6" s="330"/>
      <c r="D6" s="331"/>
      <c r="E6" s="278"/>
      <c r="F6" s="332"/>
      <c r="G6" s="332"/>
      <c r="H6" s="333"/>
    </row>
    <row r="7" spans="1:8" ht="30" customHeight="1" x14ac:dyDescent="0.2">
      <c r="A7" s="328" t="s">
        <v>189</v>
      </c>
      <c r="B7" s="329" t="s">
        <v>188</v>
      </c>
      <c r="C7" s="330"/>
      <c r="D7" s="331"/>
      <c r="E7" s="278"/>
      <c r="F7" s="279"/>
      <c r="G7" s="279"/>
      <c r="H7" s="280"/>
    </row>
    <row r="8" spans="1:8" ht="30" customHeight="1" thickBot="1" x14ac:dyDescent="0.25">
      <c r="A8" s="328" t="s">
        <v>190</v>
      </c>
      <c r="B8" s="329" t="s">
        <v>188</v>
      </c>
      <c r="C8" s="330"/>
      <c r="D8" s="331"/>
      <c r="E8" s="278"/>
      <c r="F8" s="279"/>
      <c r="G8" s="279"/>
      <c r="H8" s="280"/>
    </row>
    <row r="9" spans="1:8" ht="30" customHeight="1" thickBot="1" x14ac:dyDescent="0.25">
      <c r="A9" s="321" t="s">
        <v>191</v>
      </c>
      <c r="B9" s="329" t="s">
        <v>188</v>
      </c>
      <c r="C9" s="330"/>
      <c r="D9" s="331"/>
      <c r="E9" s="278"/>
      <c r="F9" s="279"/>
      <c r="G9" s="279"/>
      <c r="H9" s="280"/>
    </row>
    <row r="10" spans="1:8" ht="30" customHeight="1" thickBot="1" x14ac:dyDescent="0.25">
      <c r="A10" s="328" t="s">
        <v>192</v>
      </c>
      <c r="B10" s="322" t="s">
        <v>193</v>
      </c>
      <c r="C10" s="323"/>
      <c r="D10" s="324"/>
      <c r="E10" s="326">
        <f>SUM(E11:E15)</f>
        <v>0</v>
      </c>
      <c r="F10" s="326">
        <f>SUM(F11:F15)</f>
        <v>0</v>
      </c>
      <c r="G10" s="326">
        <f>SUM(G11:G15)</f>
        <v>0</v>
      </c>
      <c r="H10" s="327">
        <f>SUM(H11:H15)</f>
        <v>0</v>
      </c>
    </row>
    <row r="11" spans="1:8" ht="30" customHeight="1" x14ac:dyDescent="0.2">
      <c r="A11" s="328" t="s">
        <v>194</v>
      </c>
      <c r="B11" s="329" t="s">
        <v>188</v>
      </c>
      <c r="C11" s="334"/>
      <c r="D11" s="335"/>
      <c r="E11" s="336"/>
      <c r="F11" s="337"/>
      <c r="G11" s="337"/>
      <c r="H11" s="338"/>
    </row>
    <row r="12" spans="1:8" ht="30" customHeight="1" thickBot="1" x14ac:dyDescent="0.25">
      <c r="A12" s="328" t="s">
        <v>195</v>
      </c>
      <c r="B12" s="329" t="s">
        <v>188</v>
      </c>
      <c r="C12" s="334"/>
      <c r="D12" s="335"/>
      <c r="E12" s="336"/>
      <c r="F12" s="337"/>
      <c r="G12" s="337"/>
      <c r="H12" s="338"/>
    </row>
    <row r="13" spans="1:8" ht="15.75" thickBot="1" x14ac:dyDescent="0.25">
      <c r="A13" s="321" t="s">
        <v>196</v>
      </c>
      <c r="B13" s="329"/>
      <c r="C13" s="330"/>
      <c r="D13" s="331"/>
      <c r="E13" s="278"/>
      <c r="F13" s="337"/>
      <c r="G13" s="337"/>
      <c r="H13" s="338"/>
    </row>
    <row r="14" spans="1:8" ht="15" x14ac:dyDescent="0.2">
      <c r="A14" s="328" t="s">
        <v>197</v>
      </c>
      <c r="B14" s="339"/>
      <c r="C14" s="334"/>
      <c r="D14" s="335"/>
      <c r="E14" s="336"/>
      <c r="F14" s="337"/>
      <c r="G14" s="337"/>
      <c r="H14" s="338"/>
    </row>
    <row r="15" spans="1:8" ht="15.75" thickBot="1" x14ac:dyDescent="0.25">
      <c r="A15" s="328" t="s">
        <v>198</v>
      </c>
      <c r="B15" s="329"/>
      <c r="C15" s="330"/>
      <c r="D15" s="331"/>
      <c r="E15" s="278"/>
      <c r="F15" s="279"/>
      <c r="G15" s="279"/>
      <c r="H15" s="280"/>
    </row>
    <row r="16" spans="1:8" ht="33" customHeight="1" thickBot="1" x14ac:dyDescent="0.25">
      <c r="A16" s="328" t="s">
        <v>199</v>
      </c>
      <c r="B16" s="340" t="s">
        <v>200</v>
      </c>
      <c r="C16" s="323"/>
      <c r="D16" s="324"/>
      <c r="E16" s="326">
        <f>SUM(E11:E15)</f>
        <v>0</v>
      </c>
      <c r="F16" s="326">
        <f>SUM(F11:F15)</f>
        <v>0</v>
      </c>
      <c r="G16" s="326">
        <f>SUM(G11:G15)</f>
        <v>0</v>
      </c>
      <c r="H16" s="326">
        <f>SUM(H11:H15)</f>
        <v>0</v>
      </c>
    </row>
    <row r="17" spans="1:8" x14ac:dyDescent="0.2">
      <c r="A17" s="236"/>
      <c r="B17" s="238"/>
      <c r="C17" s="236"/>
      <c r="D17" s="236"/>
      <c r="E17" s="238"/>
      <c r="F17" s="238"/>
      <c r="G17" s="238"/>
      <c r="H17" s="238"/>
    </row>
    <row r="18" spans="1:8" x14ac:dyDescent="0.2">
      <c r="A18" s="236"/>
      <c r="B18" s="238"/>
      <c r="C18" s="236"/>
      <c r="D18" s="236"/>
      <c r="E18" s="238"/>
      <c r="F18" s="238"/>
      <c r="G18" s="238"/>
      <c r="H18" s="238"/>
    </row>
  </sheetData>
  <pageMargins left="0.7" right="0.7" top="0.75" bottom="0.75" header="0.3" footer="0.3"/>
  <pageSetup paperSize="9" scale="76" orientation="portrait" r:id="rId1"/>
  <headerFooter>
    <oddHeader>&amp;LKUNMADARAS NAGYKÖZSÉG ÖNKORMÁNYZATA&amp;C  2018. január 1-ig felvett hitelállomány alakulása
 lejárat és eszközök szerinti bontásban&amp;R8.sz melléklet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view="pageLayout" topLeftCell="A16" workbookViewId="0">
      <selection activeCell="D20" sqref="D20:E20"/>
    </sheetView>
  </sheetViews>
  <sheetFormatPr defaultRowHeight="12.75" x14ac:dyDescent="0.2"/>
  <cols>
    <col min="1" max="5" width="20.83203125" customWidth="1"/>
  </cols>
  <sheetData>
    <row r="1" spans="1:5" ht="31.5" customHeight="1" thickBot="1" x14ac:dyDescent="0.25"/>
    <row r="2" spans="1:5" ht="16.5" thickBot="1" x14ac:dyDescent="0.3">
      <c r="A2" s="579" t="s">
        <v>201</v>
      </c>
      <c r="B2" s="580"/>
      <c r="C2" s="580"/>
      <c r="D2" s="580"/>
      <c r="E2" s="581"/>
    </row>
    <row r="3" spans="1:5" ht="15.75" thickBot="1" x14ac:dyDescent="0.25">
      <c r="A3" s="582" t="s">
        <v>336</v>
      </c>
      <c r="B3" s="583"/>
      <c r="C3" s="583"/>
      <c r="D3" s="583"/>
      <c r="E3" s="584"/>
    </row>
    <row r="4" spans="1:5" ht="15" thickBot="1" x14ac:dyDescent="0.25">
      <c r="A4" s="341" t="s">
        <v>127</v>
      </c>
      <c r="B4" s="342" t="s">
        <v>213</v>
      </c>
      <c r="C4" s="343" t="s">
        <v>311</v>
      </c>
      <c r="D4" s="343" t="s">
        <v>340</v>
      </c>
      <c r="E4" s="343" t="s">
        <v>348</v>
      </c>
    </row>
    <row r="5" spans="1:5" ht="16.5" thickBot="1" x14ac:dyDescent="0.25">
      <c r="A5" s="585" t="s">
        <v>204</v>
      </c>
      <c r="B5" s="586"/>
      <c r="C5" s="586"/>
      <c r="D5" s="586"/>
      <c r="E5" s="344"/>
    </row>
    <row r="6" spans="1:5" ht="53.25" customHeight="1" x14ac:dyDescent="0.2">
      <c r="A6" s="119" t="s">
        <v>47</v>
      </c>
      <c r="B6" s="275">
        <v>535517642</v>
      </c>
      <c r="C6" s="275">
        <v>530000000</v>
      </c>
      <c r="D6" s="275">
        <v>530000000</v>
      </c>
      <c r="E6" s="275">
        <v>530000000</v>
      </c>
    </row>
    <row r="7" spans="1:5" ht="33.75" customHeight="1" x14ac:dyDescent="0.2">
      <c r="A7" s="121" t="s">
        <v>60</v>
      </c>
      <c r="B7" s="275">
        <v>71060485</v>
      </c>
      <c r="C7" s="275">
        <v>50000000</v>
      </c>
      <c r="D7" s="275">
        <v>50000000</v>
      </c>
      <c r="E7" s="275">
        <v>50000000</v>
      </c>
    </row>
    <row r="8" spans="1:5" ht="48.75" customHeight="1" x14ac:dyDescent="0.2">
      <c r="A8" s="346" t="s">
        <v>129</v>
      </c>
      <c r="B8" s="275">
        <v>116376000</v>
      </c>
      <c r="C8" s="275">
        <v>200000000</v>
      </c>
      <c r="D8" s="275">
        <v>200000000</v>
      </c>
      <c r="E8" s="275">
        <v>200000000</v>
      </c>
    </row>
    <row r="9" spans="1:5" ht="33.75" customHeight="1" x14ac:dyDescent="0.2">
      <c r="A9" s="121" t="s">
        <v>130</v>
      </c>
      <c r="B9" s="275">
        <v>5310000</v>
      </c>
      <c r="C9" s="275">
        <v>3000000</v>
      </c>
      <c r="D9" s="275">
        <v>3000000</v>
      </c>
      <c r="E9" s="275">
        <v>3000000</v>
      </c>
    </row>
    <row r="10" spans="1:5" ht="33.75" customHeight="1" x14ac:dyDescent="0.2">
      <c r="A10" s="121" t="s">
        <v>83</v>
      </c>
      <c r="B10" s="275">
        <v>1400968672</v>
      </c>
      <c r="C10" s="275">
        <v>500000000</v>
      </c>
      <c r="D10" s="275">
        <v>500000000</v>
      </c>
      <c r="E10" s="275">
        <v>500000000</v>
      </c>
    </row>
    <row r="11" spans="1:5" x14ac:dyDescent="0.2">
      <c r="A11" s="347"/>
      <c r="B11" s="275"/>
      <c r="C11" s="275"/>
      <c r="D11" s="275"/>
      <c r="E11" s="345"/>
    </row>
    <row r="12" spans="1:5" x14ac:dyDescent="0.2">
      <c r="A12" s="348"/>
      <c r="B12" s="275"/>
      <c r="C12" s="275"/>
      <c r="D12" s="275"/>
      <c r="E12" s="345"/>
    </row>
    <row r="13" spans="1:5" ht="13.5" thickBot="1" x14ac:dyDescent="0.25">
      <c r="A13" s="349"/>
      <c r="B13" s="350"/>
      <c r="C13" s="350"/>
      <c r="D13" s="350"/>
      <c r="E13" s="351"/>
    </row>
    <row r="14" spans="1:5" ht="50.25" customHeight="1" thickBot="1" x14ac:dyDescent="0.25">
      <c r="A14" s="352" t="s">
        <v>205</v>
      </c>
      <c r="B14" s="353">
        <f>SUM(B6:B13)</f>
        <v>2129232799</v>
      </c>
      <c r="C14" s="353">
        <f>SUM(C6:C13)</f>
        <v>1283000000</v>
      </c>
      <c r="D14" s="353">
        <f>SUM(D6:D13)</f>
        <v>1283000000</v>
      </c>
      <c r="E14" s="354">
        <f>SUM(E6:E13)</f>
        <v>1283000000</v>
      </c>
    </row>
    <row r="15" spans="1:5" ht="24" customHeight="1" x14ac:dyDescent="0.2">
      <c r="A15" s="355" t="s">
        <v>90</v>
      </c>
      <c r="B15" s="275">
        <v>442796760</v>
      </c>
      <c r="C15" s="275">
        <v>367000000</v>
      </c>
      <c r="D15" s="275">
        <v>367000000</v>
      </c>
      <c r="E15" s="275">
        <v>367000000</v>
      </c>
    </row>
    <row r="16" spans="1:5" ht="41.25" customHeight="1" x14ac:dyDescent="0.2">
      <c r="A16" s="356" t="s">
        <v>92</v>
      </c>
      <c r="B16" s="275">
        <v>83567100</v>
      </c>
      <c r="C16" s="275">
        <v>99000000</v>
      </c>
      <c r="D16" s="275">
        <v>99000000</v>
      </c>
      <c r="E16" s="275">
        <v>99000000</v>
      </c>
    </row>
    <row r="17" spans="1:5" ht="25.5" customHeight="1" x14ac:dyDescent="0.2">
      <c r="A17" s="357" t="s">
        <v>94</v>
      </c>
      <c r="B17" s="275">
        <v>215991172</v>
      </c>
      <c r="C17" s="275">
        <v>441000000</v>
      </c>
      <c r="D17" s="275">
        <v>441000000</v>
      </c>
      <c r="E17" s="275">
        <v>441000000</v>
      </c>
    </row>
    <row r="18" spans="1:5" ht="30" customHeight="1" x14ac:dyDescent="0.2">
      <c r="A18" s="356" t="s">
        <v>131</v>
      </c>
      <c r="B18" s="275">
        <v>31000000</v>
      </c>
      <c r="C18" s="275">
        <v>30000000</v>
      </c>
      <c r="D18" s="275">
        <v>30000000</v>
      </c>
      <c r="E18" s="275">
        <v>30000000</v>
      </c>
    </row>
    <row r="19" spans="1:5" ht="30" customHeight="1" x14ac:dyDescent="0.2">
      <c r="A19" s="356" t="s">
        <v>132</v>
      </c>
      <c r="B19" s="275">
        <v>17894362</v>
      </c>
      <c r="C19" s="275">
        <v>20000000</v>
      </c>
      <c r="D19" s="275">
        <v>20000000</v>
      </c>
      <c r="E19" s="275">
        <v>20000000</v>
      </c>
    </row>
    <row r="20" spans="1:5" ht="30" customHeight="1" x14ac:dyDescent="0.2">
      <c r="A20" s="356" t="s">
        <v>114</v>
      </c>
      <c r="B20" s="275">
        <f>419158215+15014733</f>
        <v>434172948</v>
      </c>
      <c r="C20" s="275">
        <v>326000000</v>
      </c>
      <c r="D20" s="275">
        <v>326000000</v>
      </c>
      <c r="E20" s="275">
        <v>326000000</v>
      </c>
    </row>
    <row r="21" spans="1:5" x14ac:dyDescent="0.2">
      <c r="A21" s="358"/>
      <c r="B21" s="275"/>
      <c r="C21" s="275"/>
      <c r="D21" s="275"/>
      <c r="E21" s="345"/>
    </row>
    <row r="22" spans="1:5" x14ac:dyDescent="0.2">
      <c r="A22" s="359"/>
      <c r="B22" s="275"/>
      <c r="C22" s="275"/>
      <c r="D22" s="275"/>
      <c r="E22" s="345"/>
    </row>
    <row r="23" spans="1:5" x14ac:dyDescent="0.2">
      <c r="A23" s="360"/>
      <c r="B23" s="275"/>
      <c r="C23" s="275"/>
      <c r="D23" s="275"/>
      <c r="E23" s="345"/>
    </row>
    <row r="24" spans="1:5" x14ac:dyDescent="0.2">
      <c r="A24" s="360"/>
      <c r="B24" s="275"/>
      <c r="C24" s="275"/>
      <c r="D24" s="275"/>
      <c r="E24" s="345"/>
    </row>
    <row r="25" spans="1:5" ht="13.5" thickBot="1" x14ac:dyDescent="0.25">
      <c r="A25" s="349"/>
      <c r="B25" s="350"/>
      <c r="C25" s="350"/>
      <c r="D25" s="350"/>
      <c r="E25" s="351"/>
    </row>
    <row r="26" spans="1:5" ht="57" customHeight="1" thickBot="1" x14ac:dyDescent="0.25">
      <c r="A26" s="352" t="s">
        <v>206</v>
      </c>
      <c r="B26" s="353">
        <f>SUM(B15:B25)</f>
        <v>1225422342</v>
      </c>
      <c r="C26" s="353">
        <f>SUM(C15:C25)</f>
        <v>1283000000</v>
      </c>
      <c r="D26" s="353">
        <f>SUM(D15:D25)</f>
        <v>1283000000</v>
      </c>
      <c r="E26" s="354">
        <f>SUM(E15:E25)</f>
        <v>1283000000</v>
      </c>
    </row>
    <row r="27" spans="1:5" ht="16.5" thickBot="1" x14ac:dyDescent="0.3">
      <c r="A27" s="579" t="s">
        <v>201</v>
      </c>
      <c r="B27" s="580"/>
      <c r="C27" s="580"/>
      <c r="D27" s="580"/>
      <c r="E27" s="581"/>
    </row>
    <row r="28" spans="1:5" ht="15.75" thickBot="1" x14ac:dyDescent="0.25">
      <c r="A28" s="582" t="s">
        <v>164</v>
      </c>
      <c r="B28" s="583"/>
      <c r="C28" s="583"/>
      <c r="D28" s="583"/>
      <c r="E28" s="584"/>
    </row>
    <row r="29" spans="1:5" ht="15" thickBot="1" x14ac:dyDescent="0.25">
      <c r="A29" s="341" t="s">
        <v>127</v>
      </c>
      <c r="B29" s="342" t="s">
        <v>202</v>
      </c>
      <c r="C29" s="342" t="s">
        <v>203</v>
      </c>
      <c r="D29" s="343" t="s">
        <v>213</v>
      </c>
      <c r="E29" s="343" t="s">
        <v>311</v>
      </c>
    </row>
    <row r="30" spans="1:5" ht="16.5" thickBot="1" x14ac:dyDescent="0.25">
      <c r="A30" s="361" t="s">
        <v>207</v>
      </c>
      <c r="B30" s="362"/>
      <c r="C30" s="362"/>
      <c r="D30" s="363"/>
      <c r="E30" s="363"/>
    </row>
    <row r="31" spans="1:5" ht="60.75" customHeight="1" x14ac:dyDescent="0.2">
      <c r="A31" s="346" t="s">
        <v>58</v>
      </c>
      <c r="B31" s="364">
        <v>0</v>
      </c>
      <c r="C31" s="364">
        <v>22000000</v>
      </c>
      <c r="D31" s="364">
        <v>22000000</v>
      </c>
      <c r="E31" s="365">
        <v>22000000</v>
      </c>
    </row>
    <row r="32" spans="1:5" ht="30" customHeight="1" x14ac:dyDescent="0.2">
      <c r="A32" s="121" t="s">
        <v>72</v>
      </c>
      <c r="B32" s="366"/>
      <c r="C32" s="364"/>
      <c r="D32" s="364"/>
      <c r="E32" s="365"/>
    </row>
    <row r="33" spans="1:5" ht="25.5" x14ac:dyDescent="0.2">
      <c r="A33" s="127" t="s">
        <v>136</v>
      </c>
      <c r="B33" s="364"/>
      <c r="C33" s="364"/>
      <c r="D33" s="364"/>
      <c r="E33" s="365"/>
    </row>
    <row r="34" spans="1:5" ht="32.25" customHeight="1" x14ac:dyDescent="0.2">
      <c r="A34" s="121" t="s">
        <v>83</v>
      </c>
      <c r="B34" s="364"/>
      <c r="C34" s="364"/>
      <c r="D34" s="364"/>
      <c r="E34" s="365"/>
    </row>
    <row r="35" spans="1:5" ht="32.25" customHeight="1" x14ac:dyDescent="0.2">
      <c r="A35" s="358" t="s">
        <v>208</v>
      </c>
      <c r="B35" s="364"/>
      <c r="C35" s="364"/>
      <c r="D35" s="364"/>
      <c r="E35" s="365"/>
    </row>
    <row r="36" spans="1:5" x14ac:dyDescent="0.2">
      <c r="A36" s="367"/>
      <c r="B36" s="364"/>
      <c r="C36" s="364"/>
      <c r="D36" s="364"/>
      <c r="E36" s="365"/>
    </row>
    <row r="37" spans="1:5" x14ac:dyDescent="0.2">
      <c r="A37" s="348"/>
      <c r="B37" s="364"/>
      <c r="C37" s="366"/>
      <c r="D37" s="366"/>
      <c r="E37" s="368"/>
    </row>
    <row r="38" spans="1:5" x14ac:dyDescent="0.2">
      <c r="A38" s="358"/>
      <c r="B38" s="364"/>
      <c r="C38" s="364"/>
      <c r="D38" s="364"/>
      <c r="E38" s="365"/>
    </row>
    <row r="39" spans="1:5" ht="13.5" thickBot="1" x14ac:dyDescent="0.25">
      <c r="A39" s="349"/>
      <c r="B39" s="364"/>
      <c r="C39" s="364"/>
      <c r="D39" s="364"/>
      <c r="E39" s="365"/>
    </row>
    <row r="40" spans="1:5" ht="50.25" customHeight="1" thickBot="1" x14ac:dyDescent="0.25">
      <c r="A40" s="369" t="s">
        <v>209</v>
      </c>
      <c r="B40" s="370">
        <f>SUM(B31:B39)</f>
        <v>0</v>
      </c>
      <c r="C40" s="370">
        <f>SUM(C31:C39)</f>
        <v>22000000</v>
      </c>
      <c r="D40" s="370">
        <f>SUM(D31:D39)</f>
        <v>22000000</v>
      </c>
      <c r="E40" s="371">
        <f>SUM(E31:E39)</f>
        <v>22000000</v>
      </c>
    </row>
    <row r="41" spans="1:5" ht="22.5" customHeight="1" x14ac:dyDescent="0.2">
      <c r="A41" s="355" t="s">
        <v>135</v>
      </c>
      <c r="B41" s="396">
        <v>903810457</v>
      </c>
      <c r="C41" s="396">
        <v>7000000</v>
      </c>
      <c r="D41" s="396">
        <v>7000000</v>
      </c>
      <c r="E41" s="396">
        <v>7000000</v>
      </c>
    </row>
    <row r="42" spans="1:5" ht="22.5" customHeight="1" x14ac:dyDescent="0.2">
      <c r="A42" s="356" t="s">
        <v>107</v>
      </c>
      <c r="B42" s="396">
        <v>0</v>
      </c>
      <c r="C42" s="396">
        <v>15000000</v>
      </c>
      <c r="D42" s="396">
        <v>15000000</v>
      </c>
      <c r="E42" s="396">
        <v>15000000</v>
      </c>
    </row>
    <row r="43" spans="1:5" ht="31.5" customHeight="1" x14ac:dyDescent="0.2">
      <c r="A43" s="372" t="s">
        <v>137</v>
      </c>
      <c r="B43" s="396">
        <v>0</v>
      </c>
      <c r="C43" s="396"/>
      <c r="D43" s="396"/>
      <c r="E43" s="397"/>
    </row>
    <row r="44" spans="1:5" ht="31.5" customHeight="1" x14ac:dyDescent="0.2">
      <c r="A44" s="373" t="s">
        <v>138</v>
      </c>
      <c r="B44" s="396"/>
      <c r="C44" s="396"/>
      <c r="D44" s="396"/>
      <c r="E44" s="397"/>
    </row>
    <row r="45" spans="1:5" ht="31.5" customHeight="1" x14ac:dyDescent="0.2">
      <c r="A45" s="356" t="s">
        <v>114</v>
      </c>
      <c r="B45" s="396"/>
      <c r="C45" s="396"/>
      <c r="D45" s="396"/>
      <c r="E45" s="397"/>
    </row>
    <row r="46" spans="1:5" x14ac:dyDescent="0.2">
      <c r="A46" s="359"/>
      <c r="B46" s="396"/>
      <c r="C46" s="396"/>
      <c r="D46" s="396"/>
      <c r="E46" s="397"/>
    </row>
    <row r="47" spans="1:5" x14ac:dyDescent="0.2">
      <c r="A47" s="360"/>
      <c r="B47" s="396"/>
      <c r="C47" s="396"/>
      <c r="D47" s="396"/>
      <c r="E47" s="397"/>
    </row>
    <row r="48" spans="1:5" x14ac:dyDescent="0.2">
      <c r="A48" s="360"/>
      <c r="B48" s="396"/>
      <c r="C48" s="396"/>
      <c r="D48" s="396"/>
      <c r="E48" s="397"/>
    </row>
    <row r="49" spans="1:5" ht="13.5" thickBot="1" x14ac:dyDescent="0.25">
      <c r="A49" s="358"/>
      <c r="B49" s="398"/>
      <c r="C49" s="398"/>
      <c r="D49" s="398"/>
      <c r="E49" s="399"/>
    </row>
    <row r="50" spans="1:5" ht="47.25" customHeight="1" thickBot="1" x14ac:dyDescent="0.25">
      <c r="A50" s="369" t="s">
        <v>210</v>
      </c>
      <c r="B50" s="400">
        <f>SUM(B41:B49)</f>
        <v>903810457</v>
      </c>
      <c r="C50" s="400">
        <f>SUM(C41:C49)</f>
        <v>22000000</v>
      </c>
      <c r="D50" s="400">
        <f>SUM(D41:D49)</f>
        <v>22000000</v>
      </c>
      <c r="E50" s="401">
        <f>SUM(E41:E49)</f>
        <v>22000000</v>
      </c>
    </row>
    <row r="51" spans="1:5" ht="47.25" customHeight="1" thickBot="1" x14ac:dyDescent="0.25">
      <c r="A51" s="374" t="s">
        <v>211</v>
      </c>
      <c r="B51" s="375">
        <f>B14+B40</f>
        <v>2129232799</v>
      </c>
      <c r="C51" s="375">
        <f>C26+C40</f>
        <v>1305000000</v>
      </c>
      <c r="D51" s="375">
        <f t="shared" ref="D51:E51" si="0">D26+D40</f>
        <v>1305000000</v>
      </c>
      <c r="E51" s="375">
        <f t="shared" si="0"/>
        <v>1305000000</v>
      </c>
    </row>
    <row r="52" spans="1:5" ht="47.25" customHeight="1" thickBot="1" x14ac:dyDescent="0.25">
      <c r="A52" s="376" t="s">
        <v>212</v>
      </c>
      <c r="B52" s="377">
        <f>B26+B50</f>
        <v>2129232799</v>
      </c>
      <c r="C52" s="377">
        <f>C26+C50</f>
        <v>1305000000</v>
      </c>
      <c r="D52" s="377">
        <f>D26+D50</f>
        <v>1305000000</v>
      </c>
      <c r="E52" s="378">
        <f>E26+E50</f>
        <v>1305000000</v>
      </c>
    </row>
  </sheetData>
  <mergeCells count="5">
    <mergeCell ref="A2:E2"/>
    <mergeCell ref="A3:E3"/>
    <mergeCell ref="A5:D5"/>
    <mergeCell ref="A27:E27"/>
    <mergeCell ref="A28:E28"/>
  </mergeCells>
  <pageMargins left="0.7" right="0.7" top="0.75" bottom="0.75" header="0.3" footer="0.3"/>
  <pageSetup paperSize="9" scale="53" orientation="portrait" r:id="rId1"/>
  <headerFooter>
    <oddHeader>&amp;LKUNMADARAS NAGYKÖZSÉG ÖNKORMÁNYZATA&amp;C&amp;12
Működési és felhalmozási jellegű bevételek és kiadások2018/2019/2020/2021. évi alakulását bemutató mérleg&amp;R9. sz melléklet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view="pageLayout" topLeftCell="A4" zoomScaleNormal="100" workbookViewId="0">
      <selection activeCell="E7" sqref="E7"/>
    </sheetView>
  </sheetViews>
  <sheetFormatPr defaultRowHeight="12.75" x14ac:dyDescent="0.2"/>
  <cols>
    <col min="1" max="1" width="15.5" customWidth="1"/>
    <col min="2" max="2" width="31.6640625" customWidth="1"/>
    <col min="3" max="3" width="22" customWidth="1"/>
  </cols>
  <sheetData>
    <row r="1" spans="1:3" ht="75" customHeight="1" thickBot="1" x14ac:dyDescent="0.25"/>
    <row r="2" spans="1:3" ht="25.5" customHeight="1" thickBot="1" x14ac:dyDescent="0.25">
      <c r="A2" s="591" t="s">
        <v>214</v>
      </c>
      <c r="B2" s="591"/>
      <c r="C2" s="231" t="s">
        <v>346</v>
      </c>
    </row>
    <row r="3" spans="1:3" ht="16.5" thickBot="1" x14ac:dyDescent="0.25">
      <c r="A3" s="379"/>
      <c r="B3" s="380"/>
      <c r="C3" s="232"/>
    </row>
    <row r="4" spans="1:3" ht="15.75" x14ac:dyDescent="0.2">
      <c r="A4" s="592" t="s">
        <v>215</v>
      </c>
      <c r="B4" s="592"/>
      <c r="C4" s="381">
        <f>SUM(C5:C7)</f>
        <v>3000000</v>
      </c>
    </row>
    <row r="5" spans="1:3" ht="30.75" customHeight="1" x14ac:dyDescent="0.2">
      <c r="A5" s="593"/>
      <c r="B5" s="393" t="s">
        <v>219</v>
      </c>
      <c r="C5" s="235">
        <v>3000000</v>
      </c>
    </row>
    <row r="6" spans="1:3" ht="15.75" x14ac:dyDescent="0.2">
      <c r="A6" s="593"/>
      <c r="B6" s="382"/>
      <c r="C6" s="235"/>
    </row>
    <row r="7" spans="1:3" ht="16.5" thickBot="1" x14ac:dyDescent="0.25">
      <c r="A7" s="383"/>
      <c r="B7" s="384"/>
      <c r="C7" s="385"/>
    </row>
    <row r="8" spans="1:3" ht="15.75" x14ac:dyDescent="0.2">
      <c r="A8" s="592" t="s">
        <v>216</v>
      </c>
      <c r="B8" s="592"/>
      <c r="C8" s="381">
        <f>SUM(C9:C10)</f>
        <v>4500000</v>
      </c>
    </row>
    <row r="9" spans="1:3" ht="15.75" x14ac:dyDescent="0.2">
      <c r="A9" s="379"/>
      <c r="B9" s="394" t="s">
        <v>217</v>
      </c>
      <c r="C9" s="395">
        <v>3500000</v>
      </c>
    </row>
    <row r="10" spans="1:3" ht="21" customHeight="1" thickBot="1" x14ac:dyDescent="0.25">
      <c r="A10" s="386"/>
      <c r="B10" s="394" t="s">
        <v>220</v>
      </c>
      <c r="C10" s="387">
        <v>1000000</v>
      </c>
    </row>
    <row r="11" spans="1:3" ht="15.75" x14ac:dyDescent="0.2">
      <c r="A11" s="594" t="s">
        <v>193</v>
      </c>
      <c r="B11" s="594"/>
      <c r="C11" s="388"/>
    </row>
    <row r="12" spans="1:3" ht="15.75" x14ac:dyDescent="0.2">
      <c r="A12" s="589" t="s">
        <v>215</v>
      </c>
      <c r="B12" s="589"/>
      <c r="C12" s="389">
        <f>SUM(C13:C14)</f>
        <v>0</v>
      </c>
    </row>
    <row r="13" spans="1:3" x14ac:dyDescent="0.2">
      <c r="A13" s="587"/>
      <c r="B13" s="390"/>
      <c r="C13" s="389"/>
    </row>
    <row r="14" spans="1:3" x14ac:dyDescent="0.2">
      <c r="A14" s="588"/>
      <c r="B14" s="390"/>
      <c r="C14" s="389"/>
    </row>
    <row r="15" spans="1:3" ht="16.5" thickBot="1" x14ac:dyDescent="0.25">
      <c r="A15" s="589" t="s">
        <v>216</v>
      </c>
      <c r="B15" s="589"/>
      <c r="C15" s="391">
        <v>0</v>
      </c>
    </row>
    <row r="16" spans="1:3" ht="16.5" thickBot="1" x14ac:dyDescent="0.25">
      <c r="A16" s="590" t="s">
        <v>218</v>
      </c>
      <c r="B16" s="590"/>
      <c r="C16" s="392">
        <f>SUM(C4+C8+C12+C15)</f>
        <v>7500000</v>
      </c>
    </row>
  </sheetData>
  <mergeCells count="9">
    <mergeCell ref="A13:A14"/>
    <mergeCell ref="A15:B15"/>
    <mergeCell ref="A16:B16"/>
    <mergeCell ref="A2:B2"/>
    <mergeCell ref="A4:B4"/>
    <mergeCell ref="A5:A6"/>
    <mergeCell ref="A8:B8"/>
    <mergeCell ref="A11:B11"/>
    <mergeCell ref="A12:B12"/>
  </mergeCells>
  <pageMargins left="0.7" right="0.7" top="0.75" bottom="0.75" header="0.3" footer="0.3"/>
  <pageSetup paperSize="9" orientation="portrait" r:id="rId1"/>
  <headerFooter>
    <oddHeader>&amp;LKUNMADARAS NAGYKÖZSÉG ÖNKORMÁNYZATA&amp;C
 2018. ÉVI KÖLTSÉGVETÉS
EREDETI ELŐIRÁNYZAT
2018.02.28. MŰKÖDÉSI ÉS FELHALMOZÁSI CÉLÚ KIADÁSOK
(adatok forintban)&amp;R10.sz. melléklet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view="pageLayout" zoomScaleNormal="100" workbookViewId="0">
      <selection activeCell="E5" sqref="E5"/>
    </sheetView>
  </sheetViews>
  <sheetFormatPr defaultRowHeight="12.75" x14ac:dyDescent="0.2"/>
  <cols>
    <col min="1" max="2" width="27" customWidth="1"/>
  </cols>
  <sheetData>
    <row r="2" spans="1:2" ht="79.5" customHeight="1" thickBot="1" x14ac:dyDescent="0.25"/>
    <row r="3" spans="1:2" ht="26.25" thickBot="1" x14ac:dyDescent="0.25">
      <c r="A3" s="402" t="s">
        <v>127</v>
      </c>
      <c r="B3" s="403" t="s">
        <v>346</v>
      </c>
    </row>
    <row r="4" spans="1:2" ht="14.25" x14ac:dyDescent="0.2">
      <c r="A4" s="404" t="s">
        <v>221</v>
      </c>
      <c r="B4" s="405"/>
    </row>
    <row r="5" spans="1:2" ht="24" customHeight="1" x14ac:dyDescent="0.25">
      <c r="A5" s="406" t="s">
        <v>222</v>
      </c>
      <c r="B5" s="407">
        <v>31000000</v>
      </c>
    </row>
    <row r="6" spans="1:2" ht="20.25" customHeight="1" x14ac:dyDescent="0.25">
      <c r="A6" s="410" t="s">
        <v>218</v>
      </c>
      <c r="B6" s="407">
        <f>SUM(B5:B5)</f>
        <v>31000000</v>
      </c>
    </row>
    <row r="7" spans="1:2" ht="18.75" customHeight="1" x14ac:dyDescent="0.25">
      <c r="A7" s="408"/>
      <c r="B7" s="409"/>
    </row>
    <row r="8" spans="1:2" ht="18.75" customHeight="1" x14ac:dyDescent="0.25">
      <c r="A8" s="408"/>
      <c r="B8" s="409"/>
    </row>
    <row r="9" spans="1:2" ht="18.75" customHeight="1" thickBot="1" x14ac:dyDescent="0.3">
      <c r="A9" s="411"/>
      <c r="B9" s="412">
        <f>SUM(B6)</f>
        <v>31000000</v>
      </c>
    </row>
  </sheetData>
  <pageMargins left="0.7" right="0.7" top="0.75" bottom="0.75" header="0.3" footer="0.3"/>
  <pageSetup paperSize="9" orientation="portrait" r:id="rId1"/>
  <headerFooter>
    <oddHeader>&amp;LKUNMADARAS NAGYKÖZSÉG ÖNKORMÁNYZATA&amp;C&amp;11
2018. ÉVI KÖLTSÉGVETÉS
EREDETI ELŐIRÁNYZAT
Helyi önkormányzat által a lakosságnak juttatott támogatások,
 szociális rászorultsági jellegű ellátások 
(adatok  forintban)&amp;R11.sz. melléklet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view="pageLayout" topLeftCell="A7" zoomScaleNormal="100" workbookViewId="0">
      <selection activeCell="I10" sqref="I10:J10"/>
    </sheetView>
  </sheetViews>
  <sheetFormatPr defaultRowHeight="12.75" x14ac:dyDescent="0.2"/>
  <cols>
    <col min="4" max="4" width="35.1640625" customWidth="1"/>
    <col min="6" max="6" width="12.33203125" customWidth="1"/>
    <col min="8" max="8" width="14.83203125" customWidth="1"/>
  </cols>
  <sheetData>
    <row r="1" spans="1:12" ht="15.75" x14ac:dyDescent="0.25">
      <c r="A1" s="413"/>
      <c r="B1" s="413"/>
      <c r="C1" s="413"/>
      <c r="D1" s="413"/>
      <c r="E1" s="413"/>
      <c r="F1" s="413"/>
      <c r="G1" s="413"/>
      <c r="H1" s="413"/>
      <c r="I1" s="413"/>
      <c r="J1" s="414"/>
      <c r="K1" s="415"/>
      <c r="L1" s="415"/>
    </row>
    <row r="2" spans="1:12" ht="15" x14ac:dyDescent="0.2">
      <c r="A2" s="414"/>
      <c r="B2" s="414"/>
      <c r="C2" s="414"/>
      <c r="D2" s="414"/>
      <c r="E2" s="414"/>
      <c r="F2" s="414"/>
      <c r="G2" s="414"/>
      <c r="H2" s="414"/>
      <c r="I2" s="414"/>
      <c r="J2" s="414"/>
      <c r="K2" s="415"/>
      <c r="L2" s="415"/>
    </row>
    <row r="3" spans="1:12" ht="15.75" thickBot="1" x14ac:dyDescent="0.25">
      <c r="A3" s="414"/>
      <c r="B3" s="414"/>
      <c r="C3" s="414"/>
      <c r="D3" s="414"/>
      <c r="E3" s="414"/>
      <c r="F3" s="414"/>
      <c r="G3" s="595"/>
      <c r="H3" s="595"/>
      <c r="I3" s="595"/>
      <c r="J3" s="595"/>
      <c r="K3" s="415"/>
      <c r="L3" s="415"/>
    </row>
    <row r="4" spans="1:12" ht="16.5" thickBot="1" x14ac:dyDescent="0.3">
      <c r="A4" s="596" t="s">
        <v>127</v>
      </c>
      <c r="B4" s="597"/>
      <c r="C4" s="597"/>
      <c r="D4" s="598"/>
      <c r="E4" s="602" t="s">
        <v>223</v>
      </c>
      <c r="F4" s="603"/>
      <c r="G4" s="603"/>
      <c r="H4" s="603"/>
      <c r="I4" s="603"/>
      <c r="J4" s="604"/>
      <c r="K4" s="415"/>
      <c r="L4" s="415"/>
    </row>
    <row r="5" spans="1:12" ht="16.5" thickBot="1" x14ac:dyDescent="0.3">
      <c r="A5" s="599"/>
      <c r="B5" s="600"/>
      <c r="C5" s="600"/>
      <c r="D5" s="601"/>
      <c r="E5" s="605" t="s">
        <v>224</v>
      </c>
      <c r="F5" s="606"/>
      <c r="G5" s="607" t="s">
        <v>225</v>
      </c>
      <c r="H5" s="608"/>
      <c r="I5" s="609" t="s">
        <v>226</v>
      </c>
      <c r="J5" s="610"/>
      <c r="K5" s="415"/>
      <c r="L5" s="415"/>
    </row>
    <row r="6" spans="1:12" ht="55.5" customHeight="1" thickBot="1" x14ac:dyDescent="0.25">
      <c r="A6" s="611" t="s">
        <v>351</v>
      </c>
      <c r="B6" s="612"/>
      <c r="C6" s="612"/>
      <c r="D6" s="613"/>
      <c r="E6" s="614">
        <v>189551696</v>
      </c>
      <c r="F6" s="615"/>
      <c r="G6" s="614">
        <v>189551696</v>
      </c>
      <c r="H6" s="615"/>
      <c r="I6" s="616"/>
      <c r="J6" s="617"/>
      <c r="K6" s="415"/>
      <c r="L6" s="415"/>
    </row>
    <row r="7" spans="1:12" ht="57" customHeight="1" thickBot="1" x14ac:dyDescent="0.3">
      <c r="A7" s="611" t="s">
        <v>356</v>
      </c>
      <c r="B7" s="618"/>
      <c r="C7" s="618"/>
      <c r="D7" s="619"/>
      <c r="E7" s="620">
        <v>292409500</v>
      </c>
      <c r="F7" s="621"/>
      <c r="G7" s="620">
        <v>292409500</v>
      </c>
      <c r="H7" s="621"/>
      <c r="I7" s="616"/>
      <c r="J7" s="617"/>
      <c r="K7" s="415"/>
      <c r="L7" s="415"/>
    </row>
    <row r="8" spans="1:12" ht="53.25" customHeight="1" thickBot="1" x14ac:dyDescent="0.3">
      <c r="A8" s="611" t="s">
        <v>357</v>
      </c>
      <c r="B8" s="618"/>
      <c r="C8" s="618"/>
      <c r="D8" s="619"/>
      <c r="E8" s="620">
        <v>151579936</v>
      </c>
      <c r="F8" s="621"/>
      <c r="G8" s="620">
        <v>151579936</v>
      </c>
      <c r="H8" s="621"/>
      <c r="I8" s="616"/>
      <c r="J8" s="617"/>
      <c r="K8" s="415"/>
      <c r="L8" s="415"/>
    </row>
    <row r="9" spans="1:12" ht="60" customHeight="1" thickBot="1" x14ac:dyDescent="0.3">
      <c r="A9" s="611" t="s">
        <v>354</v>
      </c>
      <c r="B9" s="618"/>
      <c r="C9" s="618"/>
      <c r="D9" s="619"/>
      <c r="E9" s="620">
        <v>96175000</v>
      </c>
      <c r="F9" s="621"/>
      <c r="G9" s="620">
        <v>96175000</v>
      </c>
      <c r="H9" s="621"/>
      <c r="I9" s="629"/>
      <c r="J9" s="630"/>
      <c r="K9" s="415"/>
      <c r="L9" s="415"/>
    </row>
    <row r="10" spans="1:12" ht="60" customHeight="1" thickBot="1" x14ac:dyDescent="0.3">
      <c r="A10" s="611" t="s">
        <v>358</v>
      </c>
      <c r="B10" s="618"/>
      <c r="C10" s="618"/>
      <c r="D10" s="619"/>
      <c r="E10" s="620">
        <v>97791450</v>
      </c>
      <c r="F10" s="621"/>
      <c r="G10" s="620">
        <v>97791450</v>
      </c>
      <c r="H10" s="621"/>
      <c r="I10" s="629"/>
      <c r="J10" s="630"/>
      <c r="K10" s="415"/>
      <c r="L10" s="415"/>
    </row>
    <row r="11" spans="1:12" ht="15.75" thickBot="1" x14ac:dyDescent="0.25">
      <c r="A11" s="622" t="s">
        <v>168</v>
      </c>
      <c r="B11" s="623"/>
      <c r="C11" s="623"/>
      <c r="D11" s="624"/>
      <c r="E11" s="625">
        <f>SUM(E6:F10)</f>
        <v>827507582</v>
      </c>
      <c r="F11" s="626"/>
      <c r="G11" s="625">
        <f>SUM(G6:H10)</f>
        <v>827507582</v>
      </c>
      <c r="H11" s="626"/>
      <c r="I11" s="627">
        <f>SUM(I6:J9)</f>
        <v>0</v>
      </c>
      <c r="J11" s="628"/>
      <c r="K11" s="415"/>
      <c r="L11" s="415"/>
    </row>
  </sheetData>
  <mergeCells count="30">
    <mergeCell ref="A11:D11"/>
    <mergeCell ref="E11:F11"/>
    <mergeCell ref="G11:H11"/>
    <mergeCell ref="I11:J11"/>
    <mergeCell ref="A8:D8"/>
    <mergeCell ref="E8:F8"/>
    <mergeCell ref="G8:H8"/>
    <mergeCell ref="I8:J8"/>
    <mergeCell ref="A9:D9"/>
    <mergeCell ref="E9:F9"/>
    <mergeCell ref="G9:H9"/>
    <mergeCell ref="I9:J9"/>
    <mergeCell ref="A10:D10"/>
    <mergeCell ref="E10:F10"/>
    <mergeCell ref="G10:H10"/>
    <mergeCell ref="I10:J10"/>
    <mergeCell ref="A6:D6"/>
    <mergeCell ref="E6:F6"/>
    <mergeCell ref="G6:H6"/>
    <mergeCell ref="I6:J6"/>
    <mergeCell ref="A7:D7"/>
    <mergeCell ref="E7:F7"/>
    <mergeCell ref="G7:H7"/>
    <mergeCell ref="I7:J7"/>
    <mergeCell ref="G3:J3"/>
    <mergeCell ref="A4:D5"/>
    <mergeCell ref="E4:J4"/>
    <mergeCell ref="E5:F5"/>
    <mergeCell ref="G5:H5"/>
    <mergeCell ref="I5:J5"/>
  </mergeCells>
  <pageMargins left="0.7" right="0.7" top="0.75" bottom="0.75" header="0.3" footer="0.3"/>
  <pageSetup paperSize="9" orientation="landscape" r:id="rId1"/>
  <headerFooter>
    <oddHeader>&amp;LKUNMADARAS NAGYKÖZSÉG ÖNKORMÁNYZATA&amp;C&amp;11 2018. ÉVI KÖLTSÉGVETÉS
(adatok forintban)
2018.02.28.EU-S TÁMOGATÁSSAL MEGVALÓSULÓ PROJEKTEK&amp;R12. sz. melléklet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view="pageLayout" topLeftCell="A10" zoomScaleNormal="100" workbookViewId="0">
      <selection activeCell="F22" sqref="F22"/>
    </sheetView>
  </sheetViews>
  <sheetFormatPr defaultRowHeight="12.75" x14ac:dyDescent="0.2"/>
  <cols>
    <col min="1" max="1" width="19.33203125" customWidth="1"/>
    <col min="2" max="2" width="19.1640625" customWidth="1"/>
    <col min="3" max="13" width="15" customWidth="1"/>
    <col min="14" max="14" width="17.33203125" customWidth="1"/>
  </cols>
  <sheetData>
    <row r="1" spans="1:15" ht="16.5" thickBot="1" x14ac:dyDescent="0.3">
      <c r="A1" s="416" t="s">
        <v>127</v>
      </c>
      <c r="B1" s="417" t="s">
        <v>227</v>
      </c>
      <c r="C1" s="417" t="s">
        <v>228</v>
      </c>
      <c r="D1" s="417" t="s">
        <v>229</v>
      </c>
      <c r="E1" s="417" t="s">
        <v>230</v>
      </c>
      <c r="F1" s="417" t="s">
        <v>231</v>
      </c>
      <c r="G1" s="417" t="s">
        <v>232</v>
      </c>
      <c r="H1" s="417" t="s">
        <v>233</v>
      </c>
      <c r="I1" s="417" t="s">
        <v>234</v>
      </c>
      <c r="J1" s="417" t="s">
        <v>235</v>
      </c>
      <c r="K1" s="417" t="s">
        <v>236</v>
      </c>
      <c r="L1" s="417" t="s">
        <v>237</v>
      </c>
      <c r="M1" s="418" t="s">
        <v>238</v>
      </c>
      <c r="N1" s="419" t="s">
        <v>168</v>
      </c>
      <c r="O1" s="420"/>
    </row>
    <row r="2" spans="1:15" ht="15.75" x14ac:dyDescent="0.25">
      <c r="A2" s="421" t="s">
        <v>125</v>
      </c>
      <c r="B2" s="422"/>
      <c r="C2" s="422"/>
      <c r="D2" s="422"/>
      <c r="E2" s="422"/>
      <c r="F2" s="422"/>
      <c r="G2" s="422"/>
      <c r="H2" s="422"/>
      <c r="I2" s="422"/>
      <c r="J2" s="422"/>
      <c r="K2" s="422"/>
      <c r="L2" s="422"/>
      <c r="M2" s="423"/>
      <c r="N2" s="424"/>
      <c r="O2" s="420"/>
    </row>
    <row r="3" spans="1:15" ht="58.5" customHeight="1" x14ac:dyDescent="0.25">
      <c r="A3" s="425" t="s">
        <v>47</v>
      </c>
      <c r="B3" s="426">
        <v>44626492</v>
      </c>
      <c r="C3" s="426">
        <v>44626492</v>
      </c>
      <c r="D3" s="426">
        <v>44626492</v>
      </c>
      <c r="E3" s="426">
        <v>44626492</v>
      </c>
      <c r="F3" s="426">
        <v>44626492</v>
      </c>
      <c r="G3" s="426">
        <v>44626492</v>
      </c>
      <c r="H3" s="426">
        <v>44626492</v>
      </c>
      <c r="I3" s="426">
        <v>44626492</v>
      </c>
      <c r="J3" s="426">
        <v>44626492</v>
      </c>
      <c r="K3" s="426">
        <v>44626492</v>
      </c>
      <c r="L3" s="426">
        <v>44626492</v>
      </c>
      <c r="M3" s="426">
        <v>44626230</v>
      </c>
      <c r="N3" s="427">
        <f>SUM(B3:M3)</f>
        <v>535517642</v>
      </c>
      <c r="O3" s="420"/>
    </row>
    <row r="4" spans="1:15" ht="64.5" customHeight="1" x14ac:dyDescent="0.25">
      <c r="A4" s="425" t="s">
        <v>58</v>
      </c>
      <c r="B4" s="428"/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9">
        <f t="shared" ref="N4:N23" si="0">SUM(B4:M4)</f>
        <v>0</v>
      </c>
      <c r="O4" s="420"/>
    </row>
    <row r="5" spans="1:15" ht="33" customHeight="1" x14ac:dyDescent="0.25">
      <c r="A5" s="425" t="s">
        <v>60</v>
      </c>
      <c r="B5" s="426">
        <v>100000</v>
      </c>
      <c r="C5" s="426">
        <v>5000000</v>
      </c>
      <c r="D5" s="426">
        <v>20000000</v>
      </c>
      <c r="E5" s="426">
        <v>3603000</v>
      </c>
      <c r="F5" s="426">
        <v>3603000</v>
      </c>
      <c r="G5" s="426">
        <v>3603000</v>
      </c>
      <c r="H5" s="426">
        <v>3603000</v>
      </c>
      <c r="I5" s="426">
        <v>14000000</v>
      </c>
      <c r="J5" s="426">
        <v>10354000</v>
      </c>
      <c r="K5" s="426">
        <v>1000000</v>
      </c>
      <c r="L5" s="426">
        <v>1000000</v>
      </c>
      <c r="M5" s="426">
        <v>5194485</v>
      </c>
      <c r="N5" s="429">
        <f t="shared" si="0"/>
        <v>71060485</v>
      </c>
      <c r="O5" s="420"/>
    </row>
    <row r="6" spans="1:15" ht="33" customHeight="1" x14ac:dyDescent="0.25">
      <c r="A6" s="430" t="s">
        <v>70</v>
      </c>
      <c r="B6" s="426">
        <v>9698000</v>
      </c>
      <c r="C6" s="426">
        <v>9698000</v>
      </c>
      <c r="D6" s="426">
        <v>9698000</v>
      </c>
      <c r="E6" s="426">
        <v>9698000</v>
      </c>
      <c r="F6" s="426">
        <v>9698000</v>
      </c>
      <c r="G6" s="426">
        <v>9698000</v>
      </c>
      <c r="H6" s="426">
        <v>9698000</v>
      </c>
      <c r="I6" s="426">
        <v>9698000</v>
      </c>
      <c r="J6" s="426">
        <v>9698000</v>
      </c>
      <c r="K6" s="426">
        <v>9698000</v>
      </c>
      <c r="L6" s="426">
        <v>9698000</v>
      </c>
      <c r="M6" s="426">
        <v>9698000</v>
      </c>
      <c r="N6" s="429">
        <f t="shared" si="0"/>
        <v>116376000</v>
      </c>
      <c r="O6" s="420"/>
    </row>
    <row r="7" spans="1:15" ht="36.75" customHeight="1" x14ac:dyDescent="0.25">
      <c r="A7" s="425" t="s">
        <v>72</v>
      </c>
      <c r="B7" s="428">
        <v>0</v>
      </c>
      <c r="C7" s="428">
        <v>0</v>
      </c>
      <c r="D7" s="428">
        <v>0</v>
      </c>
      <c r="E7" s="428">
        <v>0</v>
      </c>
      <c r="F7" s="428">
        <v>0</v>
      </c>
      <c r="G7" s="428">
        <v>0</v>
      </c>
      <c r="H7" s="428">
        <v>0</v>
      </c>
      <c r="I7" s="428">
        <v>0</v>
      </c>
      <c r="J7" s="428">
        <v>0</v>
      </c>
      <c r="K7" s="428">
        <v>0</v>
      </c>
      <c r="L7" s="428">
        <v>0</v>
      </c>
      <c r="M7" s="428">
        <v>0</v>
      </c>
      <c r="N7" s="429">
        <f t="shared" si="0"/>
        <v>0</v>
      </c>
      <c r="O7" s="420"/>
    </row>
    <row r="8" spans="1:15" ht="44.25" customHeight="1" x14ac:dyDescent="0.25">
      <c r="A8" s="431" t="s">
        <v>74</v>
      </c>
      <c r="B8" s="426">
        <v>442500</v>
      </c>
      <c r="C8" s="426">
        <v>442500</v>
      </c>
      <c r="D8" s="426">
        <v>442500</v>
      </c>
      <c r="E8" s="426">
        <v>442500</v>
      </c>
      <c r="F8" s="426">
        <v>442500</v>
      </c>
      <c r="G8" s="426">
        <v>442500</v>
      </c>
      <c r="H8" s="426">
        <v>442500</v>
      </c>
      <c r="I8" s="426">
        <v>442500</v>
      </c>
      <c r="J8" s="426">
        <v>442500</v>
      </c>
      <c r="K8" s="426">
        <v>442500</v>
      </c>
      <c r="L8" s="426">
        <v>442500</v>
      </c>
      <c r="M8" s="426">
        <v>442500</v>
      </c>
      <c r="N8" s="427">
        <f t="shared" si="0"/>
        <v>5310000</v>
      </c>
      <c r="O8" s="420"/>
    </row>
    <row r="9" spans="1:15" ht="44.25" customHeight="1" x14ac:dyDescent="0.25">
      <c r="A9" s="425" t="s">
        <v>78</v>
      </c>
      <c r="B9" s="428"/>
      <c r="C9" s="428"/>
      <c r="D9" s="428"/>
      <c r="E9" s="428"/>
      <c r="F9" s="428"/>
      <c r="G9" s="428"/>
      <c r="H9" s="428"/>
      <c r="I9" s="428"/>
      <c r="J9" s="428"/>
      <c r="K9" s="428"/>
      <c r="L9" s="428"/>
      <c r="M9" s="428"/>
      <c r="N9" s="429">
        <f t="shared" si="0"/>
        <v>0</v>
      </c>
      <c r="O9" s="420"/>
    </row>
    <row r="10" spans="1:15" ht="44.25" customHeight="1" thickBot="1" x14ac:dyDescent="0.3">
      <c r="A10" s="425" t="s">
        <v>83</v>
      </c>
      <c r="B10" s="428">
        <f>34929851+981810457</f>
        <v>1016740308</v>
      </c>
      <c r="C10" s="428">
        <v>34929851</v>
      </c>
      <c r="D10" s="428">
        <v>34929851</v>
      </c>
      <c r="E10" s="428">
        <v>34929851</v>
      </c>
      <c r="F10" s="428">
        <v>34929851</v>
      </c>
      <c r="G10" s="428">
        <v>34929851</v>
      </c>
      <c r="H10" s="428">
        <v>34929851</v>
      </c>
      <c r="I10" s="428">
        <v>34929851</v>
      </c>
      <c r="J10" s="428">
        <v>34929851</v>
      </c>
      <c r="K10" s="428">
        <v>34929851</v>
      </c>
      <c r="L10" s="428">
        <v>34929851</v>
      </c>
      <c r="M10" s="428">
        <v>34929854</v>
      </c>
      <c r="N10" s="429">
        <f t="shared" si="0"/>
        <v>1400968672</v>
      </c>
      <c r="O10" s="420"/>
    </row>
    <row r="11" spans="1:15" ht="16.5" thickBot="1" x14ac:dyDescent="0.3">
      <c r="A11" s="432" t="s">
        <v>239</v>
      </c>
      <c r="B11" s="433">
        <f>SUM(B3:B10)</f>
        <v>1071607300</v>
      </c>
      <c r="C11" s="433">
        <f t="shared" ref="C11:M11" si="1">SUM(C3:C10)</f>
        <v>94696843</v>
      </c>
      <c r="D11" s="433">
        <f t="shared" si="1"/>
        <v>109696843</v>
      </c>
      <c r="E11" s="433">
        <f t="shared" si="1"/>
        <v>93299843</v>
      </c>
      <c r="F11" s="433">
        <f t="shared" si="1"/>
        <v>93299843</v>
      </c>
      <c r="G11" s="433">
        <f t="shared" si="1"/>
        <v>93299843</v>
      </c>
      <c r="H11" s="433">
        <f t="shared" si="1"/>
        <v>93299843</v>
      </c>
      <c r="I11" s="433">
        <f t="shared" si="1"/>
        <v>103696843</v>
      </c>
      <c r="J11" s="433">
        <f t="shared" si="1"/>
        <v>100050843</v>
      </c>
      <c r="K11" s="433">
        <f t="shared" si="1"/>
        <v>90696843</v>
      </c>
      <c r="L11" s="433">
        <f t="shared" si="1"/>
        <v>90696843</v>
      </c>
      <c r="M11" s="433">
        <f t="shared" si="1"/>
        <v>94891069</v>
      </c>
      <c r="N11" s="434">
        <f t="shared" si="0"/>
        <v>2129232799</v>
      </c>
      <c r="O11" s="420"/>
    </row>
    <row r="12" spans="1:15" ht="15.75" x14ac:dyDescent="0.25">
      <c r="A12" s="435"/>
      <c r="B12" s="436"/>
      <c r="C12" s="436"/>
      <c r="D12" s="436"/>
      <c r="E12" s="436"/>
      <c r="F12" s="436"/>
      <c r="G12" s="436"/>
      <c r="H12" s="436"/>
      <c r="I12" s="436"/>
      <c r="J12" s="436"/>
      <c r="K12" s="436"/>
      <c r="L12" s="436"/>
      <c r="M12" s="437"/>
      <c r="N12" s="438"/>
      <c r="O12" s="420"/>
    </row>
    <row r="13" spans="1:15" ht="15.75" x14ac:dyDescent="0.25">
      <c r="A13" s="439" t="s">
        <v>126</v>
      </c>
      <c r="B13" s="428"/>
      <c r="C13" s="428"/>
      <c r="D13" s="428"/>
      <c r="E13" s="428"/>
      <c r="F13" s="428"/>
      <c r="G13" s="428"/>
      <c r="H13" s="428"/>
      <c r="I13" s="428"/>
      <c r="J13" s="428"/>
      <c r="K13" s="428"/>
      <c r="L13" s="428"/>
      <c r="M13" s="440"/>
      <c r="N13" s="429">
        <f t="shared" si="0"/>
        <v>0</v>
      </c>
      <c r="O13" s="420"/>
    </row>
    <row r="14" spans="1:15" ht="31.5" customHeight="1" x14ac:dyDescent="0.25">
      <c r="A14" s="441" t="s">
        <v>90</v>
      </c>
      <c r="B14" s="428">
        <v>36899730</v>
      </c>
      <c r="C14" s="428">
        <v>36899730</v>
      </c>
      <c r="D14" s="428">
        <v>36899730</v>
      </c>
      <c r="E14" s="428">
        <v>36899730</v>
      </c>
      <c r="F14" s="428">
        <v>36899730</v>
      </c>
      <c r="G14" s="428">
        <v>36899730</v>
      </c>
      <c r="H14" s="428">
        <v>36899730</v>
      </c>
      <c r="I14" s="428">
        <v>36899730</v>
      </c>
      <c r="J14" s="428">
        <v>36899730</v>
      </c>
      <c r="K14" s="428">
        <v>36899730</v>
      </c>
      <c r="L14" s="428">
        <v>36899730</v>
      </c>
      <c r="M14" s="428">
        <v>36899730</v>
      </c>
      <c r="N14" s="429">
        <f t="shared" si="0"/>
        <v>442796760</v>
      </c>
      <c r="O14" s="420"/>
    </row>
    <row r="15" spans="1:15" ht="76.5" customHeight="1" x14ac:dyDescent="0.25">
      <c r="A15" s="441" t="s">
        <v>92</v>
      </c>
      <c r="B15" s="428">
        <v>6963925</v>
      </c>
      <c r="C15" s="428">
        <v>6963925</v>
      </c>
      <c r="D15" s="428">
        <v>6963925</v>
      </c>
      <c r="E15" s="428">
        <v>6963925</v>
      </c>
      <c r="F15" s="428">
        <v>6963925</v>
      </c>
      <c r="G15" s="428">
        <v>6963925</v>
      </c>
      <c r="H15" s="428">
        <v>6963925</v>
      </c>
      <c r="I15" s="428">
        <v>6963925</v>
      </c>
      <c r="J15" s="428">
        <v>6963925</v>
      </c>
      <c r="K15" s="428">
        <v>6963925</v>
      </c>
      <c r="L15" s="428">
        <v>6963925</v>
      </c>
      <c r="M15" s="428">
        <v>6963925</v>
      </c>
      <c r="N15" s="429">
        <f t="shared" si="0"/>
        <v>83567100</v>
      </c>
      <c r="O15" s="420"/>
    </row>
    <row r="16" spans="1:15" ht="15.75" x14ac:dyDescent="0.25">
      <c r="A16" s="441" t="s">
        <v>94</v>
      </c>
      <c r="B16" s="428">
        <v>17999264</v>
      </c>
      <c r="C16" s="428">
        <v>17999264</v>
      </c>
      <c r="D16" s="428">
        <v>17999264</v>
      </c>
      <c r="E16" s="428">
        <v>17999264</v>
      </c>
      <c r="F16" s="428">
        <v>17999264</v>
      </c>
      <c r="G16" s="428">
        <v>17999264</v>
      </c>
      <c r="H16" s="428">
        <v>17999264</v>
      </c>
      <c r="I16" s="428">
        <v>17999264</v>
      </c>
      <c r="J16" s="428">
        <v>17999264</v>
      </c>
      <c r="K16" s="428">
        <v>17999264</v>
      </c>
      <c r="L16" s="428">
        <v>17999264</v>
      </c>
      <c r="M16" s="428">
        <v>17999268</v>
      </c>
      <c r="N16" s="429">
        <f t="shared" si="0"/>
        <v>215991172</v>
      </c>
      <c r="O16" s="420"/>
    </row>
    <row r="17" spans="1:15" ht="37.5" customHeight="1" x14ac:dyDescent="0.25">
      <c r="A17" s="441" t="s">
        <v>96</v>
      </c>
      <c r="B17" s="428">
        <v>300000</v>
      </c>
      <c r="C17" s="428">
        <v>6000000</v>
      </c>
      <c r="D17" s="428">
        <v>300000</v>
      </c>
      <c r="E17" s="428">
        <v>300000</v>
      </c>
      <c r="F17" s="428">
        <v>300000</v>
      </c>
      <c r="G17" s="428">
        <v>300000</v>
      </c>
      <c r="H17" s="428">
        <v>300000</v>
      </c>
      <c r="I17" s="428">
        <v>300000</v>
      </c>
      <c r="J17" s="428">
        <v>300000</v>
      </c>
      <c r="K17" s="428">
        <v>7000000</v>
      </c>
      <c r="L17" s="428">
        <v>7000000</v>
      </c>
      <c r="M17" s="428">
        <v>8600000</v>
      </c>
      <c r="N17" s="429">
        <f t="shared" si="0"/>
        <v>31000000</v>
      </c>
      <c r="O17" s="420"/>
    </row>
    <row r="18" spans="1:15" ht="35.25" customHeight="1" x14ac:dyDescent="0.25">
      <c r="A18" s="442" t="s">
        <v>240</v>
      </c>
      <c r="B18" s="428">
        <v>1494197</v>
      </c>
      <c r="C18" s="428">
        <v>1494197</v>
      </c>
      <c r="D18" s="428">
        <v>1494197</v>
      </c>
      <c r="E18" s="428">
        <v>1494197</v>
      </c>
      <c r="F18" s="428">
        <v>1494197</v>
      </c>
      <c r="G18" s="428">
        <v>1494197</v>
      </c>
      <c r="H18" s="428">
        <v>1494197</v>
      </c>
      <c r="I18" s="428">
        <v>1494197</v>
      </c>
      <c r="J18" s="428">
        <v>1494197</v>
      </c>
      <c r="K18" s="428">
        <v>1494197</v>
      </c>
      <c r="L18" s="428">
        <v>1494197</v>
      </c>
      <c r="M18" s="428">
        <v>1458195</v>
      </c>
      <c r="N18" s="429">
        <f t="shared" si="0"/>
        <v>17894362</v>
      </c>
      <c r="O18" s="420"/>
    </row>
    <row r="19" spans="1:15" ht="27" customHeight="1" x14ac:dyDescent="0.25">
      <c r="A19" s="442" t="s">
        <v>105</v>
      </c>
      <c r="B19" s="428">
        <v>0</v>
      </c>
      <c r="C19" s="428">
        <v>0</v>
      </c>
      <c r="D19" s="428">
        <v>0</v>
      </c>
      <c r="E19" s="428">
        <v>0</v>
      </c>
      <c r="F19" s="428">
        <v>112976307</v>
      </c>
      <c r="G19" s="428">
        <v>112976307</v>
      </c>
      <c r="H19" s="428">
        <v>112976307</v>
      </c>
      <c r="I19" s="428">
        <v>112976307</v>
      </c>
      <c r="J19" s="428">
        <v>112976307</v>
      </c>
      <c r="K19" s="428">
        <v>112976307</v>
      </c>
      <c r="L19" s="428">
        <v>112976307</v>
      </c>
      <c r="M19" s="428">
        <v>112976308</v>
      </c>
      <c r="N19" s="429">
        <f t="shared" si="0"/>
        <v>903810457</v>
      </c>
      <c r="O19" s="420"/>
    </row>
    <row r="20" spans="1:15" ht="15.75" x14ac:dyDescent="0.25">
      <c r="A20" s="442" t="s">
        <v>107</v>
      </c>
      <c r="B20" s="428"/>
      <c r="C20" s="428"/>
      <c r="D20" s="428"/>
      <c r="E20" s="428">
        <v>0</v>
      </c>
      <c r="F20" s="428"/>
      <c r="G20" s="428"/>
      <c r="H20" s="428"/>
      <c r="I20" s="428"/>
      <c r="J20" s="428"/>
      <c r="K20" s="428"/>
      <c r="L20" s="428"/>
      <c r="M20" s="428"/>
      <c r="N20" s="427">
        <f t="shared" si="0"/>
        <v>0</v>
      </c>
      <c r="O20" s="420"/>
    </row>
    <row r="21" spans="1:15" ht="43.5" customHeight="1" x14ac:dyDescent="0.25">
      <c r="A21" s="442" t="s">
        <v>109</v>
      </c>
      <c r="B21" s="428"/>
      <c r="C21" s="428"/>
      <c r="D21" s="428"/>
      <c r="E21" s="428"/>
      <c r="F21" s="428"/>
      <c r="G21" s="428"/>
      <c r="H21" s="428"/>
      <c r="I21" s="428"/>
      <c r="J21" s="428"/>
      <c r="K21" s="428"/>
      <c r="L21" s="428"/>
      <c r="M21" s="440"/>
      <c r="N21" s="429">
        <f t="shared" si="0"/>
        <v>0</v>
      </c>
      <c r="O21" s="420"/>
    </row>
    <row r="22" spans="1:15" ht="26.25" thickBot="1" x14ac:dyDescent="0.3">
      <c r="A22" s="442" t="s">
        <v>114</v>
      </c>
      <c r="B22" s="428">
        <f>34929851+15014733</f>
        <v>49944584</v>
      </c>
      <c r="C22" s="428">
        <v>34929851</v>
      </c>
      <c r="D22" s="428">
        <v>34929851</v>
      </c>
      <c r="E22" s="428">
        <v>34929851</v>
      </c>
      <c r="F22" s="428">
        <v>34929851</v>
      </c>
      <c r="G22" s="428">
        <v>34929851</v>
      </c>
      <c r="H22" s="428">
        <v>34929851</v>
      </c>
      <c r="I22" s="428">
        <v>34929851</v>
      </c>
      <c r="J22" s="428">
        <v>34929851</v>
      </c>
      <c r="K22" s="428">
        <v>34929851</v>
      </c>
      <c r="L22" s="428">
        <v>34929851</v>
      </c>
      <c r="M22" s="428">
        <v>34929854</v>
      </c>
      <c r="N22" s="429">
        <f t="shared" si="0"/>
        <v>434172948</v>
      </c>
      <c r="O22" s="420"/>
    </row>
    <row r="23" spans="1:15" ht="16.5" thickBot="1" x14ac:dyDescent="0.3">
      <c r="A23" s="432" t="s">
        <v>241</v>
      </c>
      <c r="B23" s="433">
        <f>SUM(B14:B22)</f>
        <v>113601700</v>
      </c>
      <c r="C23" s="433">
        <f t="shared" ref="C23:M23" si="2">SUM(C14:C22)</f>
        <v>104286967</v>
      </c>
      <c r="D23" s="433">
        <f t="shared" si="2"/>
        <v>98586967</v>
      </c>
      <c r="E23" s="433">
        <f t="shared" si="2"/>
        <v>98586967</v>
      </c>
      <c r="F23" s="433">
        <f t="shared" si="2"/>
        <v>211563274</v>
      </c>
      <c r="G23" s="433">
        <f t="shared" si="2"/>
        <v>211563274</v>
      </c>
      <c r="H23" s="433">
        <f t="shared" si="2"/>
        <v>211563274</v>
      </c>
      <c r="I23" s="433">
        <f t="shared" si="2"/>
        <v>211563274</v>
      </c>
      <c r="J23" s="433">
        <f t="shared" si="2"/>
        <v>211563274</v>
      </c>
      <c r="K23" s="433">
        <f t="shared" si="2"/>
        <v>218263274</v>
      </c>
      <c r="L23" s="433">
        <f t="shared" si="2"/>
        <v>218263274</v>
      </c>
      <c r="M23" s="433">
        <f t="shared" si="2"/>
        <v>219827280</v>
      </c>
      <c r="N23" s="427">
        <f t="shared" si="0"/>
        <v>2129232799</v>
      </c>
      <c r="O23" s="420"/>
    </row>
    <row r="24" spans="1:15" ht="13.5" thickBot="1" x14ac:dyDescent="0.25">
      <c r="A24" s="443" t="s">
        <v>242</v>
      </c>
      <c r="B24" s="444">
        <f>(B11-B23)</f>
        <v>958005600</v>
      </c>
      <c r="C24" s="444">
        <f t="shared" ref="C24:M24" si="3">B24+(C11-C23)</f>
        <v>948415476</v>
      </c>
      <c r="D24" s="444">
        <f t="shared" si="3"/>
        <v>959525352</v>
      </c>
      <c r="E24" s="444">
        <f t="shared" si="3"/>
        <v>954238228</v>
      </c>
      <c r="F24" s="444">
        <f t="shared" si="3"/>
        <v>835974797</v>
      </c>
      <c r="G24" s="444">
        <f t="shared" si="3"/>
        <v>717711366</v>
      </c>
      <c r="H24" s="444">
        <f t="shared" si="3"/>
        <v>599447935</v>
      </c>
      <c r="I24" s="444">
        <f t="shared" si="3"/>
        <v>491581504</v>
      </c>
      <c r="J24" s="444">
        <f t="shared" si="3"/>
        <v>380069073</v>
      </c>
      <c r="K24" s="444">
        <f t="shared" si="3"/>
        <v>252502642</v>
      </c>
      <c r="L24" s="444">
        <f t="shared" si="3"/>
        <v>124936211</v>
      </c>
      <c r="M24" s="444">
        <f t="shared" si="3"/>
        <v>0</v>
      </c>
      <c r="N24" s="444"/>
      <c r="O24" s="445"/>
    </row>
    <row r="25" spans="1:15" x14ac:dyDescent="0.2">
      <c r="A25" s="420"/>
      <c r="B25" s="420"/>
      <c r="C25" s="420"/>
      <c r="D25" s="420"/>
      <c r="E25" s="420"/>
      <c r="F25" s="420"/>
      <c r="G25" s="420"/>
      <c r="H25" s="420"/>
      <c r="I25" s="420"/>
      <c r="J25" s="420"/>
      <c r="K25" s="420"/>
      <c r="L25" s="420"/>
      <c r="M25" s="420"/>
      <c r="N25" s="420"/>
      <c r="O25" s="420"/>
    </row>
  </sheetData>
  <pageMargins left="0.70866141732283472" right="0.70866141732283472" top="0.74803149606299213" bottom="0.74803149606299213" header="0.31496062992125984" footer="0.31496062992125984"/>
  <pageSetup paperSize="9" scale="60" orientation="landscape" r:id="rId1"/>
  <headerFooter>
    <oddHeader>&amp;LKUNMADARAS NAGYKÖZSÉG ÖNKORMÁNYZAT&amp;C 2017.  évi előirányzat felhasználási ütemterv és likviditási terv
(adatok  forintban)&amp;R13.sz.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view="pageLayout" topLeftCell="A52" zoomScale="80" zoomScaleNormal="100" zoomScaleSheetLayoutView="100" zoomScalePageLayoutView="80" workbookViewId="0">
      <selection activeCell="D51" sqref="D51"/>
    </sheetView>
  </sheetViews>
  <sheetFormatPr defaultColWidth="13" defaultRowHeight="32.25" customHeight="1" x14ac:dyDescent="0.2"/>
  <cols>
    <col min="1" max="1" width="7" customWidth="1"/>
    <col min="2" max="2" width="57.1640625" customWidth="1"/>
    <col min="3" max="4" width="15.5" customWidth="1"/>
  </cols>
  <sheetData>
    <row r="1" spans="1:4" ht="24.75" customHeight="1" thickBot="1" x14ac:dyDescent="0.25">
      <c r="A1" s="557" t="s">
        <v>117</v>
      </c>
      <c r="B1" s="558"/>
      <c r="C1" s="25"/>
      <c r="D1" s="25"/>
    </row>
    <row r="2" spans="1:4" ht="4.5" customHeight="1" thickBot="1" x14ac:dyDescent="0.25">
      <c r="A2" s="36"/>
      <c r="B2" s="42"/>
      <c r="C2" s="26"/>
      <c r="D2" s="26"/>
    </row>
    <row r="3" spans="1:4" ht="32.25" customHeight="1" thickBot="1" x14ac:dyDescent="0.25">
      <c r="A3" s="551"/>
      <c r="B3" s="553" t="s">
        <v>45</v>
      </c>
      <c r="C3" s="547" t="s">
        <v>333</v>
      </c>
      <c r="D3" s="547" t="s">
        <v>341</v>
      </c>
    </row>
    <row r="4" spans="1:4" ht="13.5" customHeight="1" thickBot="1" x14ac:dyDescent="0.25">
      <c r="A4" s="552"/>
      <c r="B4" s="554"/>
      <c r="C4" s="548"/>
      <c r="D4" s="548"/>
    </row>
    <row r="5" spans="1:4" ht="17.25" customHeight="1" thickBot="1" x14ac:dyDescent="0.25">
      <c r="A5" s="44"/>
      <c r="B5" s="45"/>
      <c r="C5" s="29"/>
      <c r="D5" s="29"/>
    </row>
    <row r="6" spans="1:4" ht="28.5" customHeight="1" x14ac:dyDescent="0.25">
      <c r="A6" s="47" t="s">
        <v>46</v>
      </c>
      <c r="B6" s="48" t="s">
        <v>47</v>
      </c>
      <c r="C6" s="75">
        <v>0</v>
      </c>
      <c r="D6" s="75">
        <v>0</v>
      </c>
    </row>
    <row r="7" spans="1:4" ht="21" customHeight="1" x14ac:dyDescent="0.25">
      <c r="A7" s="49"/>
      <c r="B7" s="50" t="s">
        <v>48</v>
      </c>
      <c r="C7" s="76">
        <v>0</v>
      </c>
      <c r="D7" s="76">
        <v>0</v>
      </c>
    </row>
    <row r="8" spans="1:4" ht="36" customHeight="1" x14ac:dyDescent="0.25">
      <c r="A8" s="51"/>
      <c r="B8" s="52" t="s">
        <v>49</v>
      </c>
      <c r="C8" s="77">
        <v>0</v>
      </c>
      <c r="D8" s="77">
        <v>0</v>
      </c>
    </row>
    <row r="9" spans="1:4" ht="27.75" customHeight="1" x14ac:dyDescent="0.25">
      <c r="A9" s="51"/>
      <c r="B9" s="53" t="s">
        <v>50</v>
      </c>
      <c r="C9" s="77">
        <v>0</v>
      </c>
      <c r="D9" s="77">
        <v>0</v>
      </c>
    </row>
    <row r="10" spans="1:4" ht="27" customHeight="1" x14ac:dyDescent="0.25">
      <c r="A10" s="51"/>
      <c r="B10" s="53" t="s">
        <v>51</v>
      </c>
      <c r="C10" s="77">
        <v>0</v>
      </c>
      <c r="D10" s="77">
        <v>0</v>
      </c>
    </row>
    <row r="11" spans="1:4" ht="32.25" customHeight="1" x14ac:dyDescent="0.25">
      <c r="A11" s="51"/>
      <c r="B11" s="52" t="s">
        <v>52</v>
      </c>
      <c r="C11" s="77">
        <v>0</v>
      </c>
      <c r="D11" s="77">
        <v>0</v>
      </c>
    </row>
    <row r="12" spans="1:4" ht="18.75" customHeight="1" x14ac:dyDescent="0.25">
      <c r="A12" s="51"/>
      <c r="B12" s="52" t="s">
        <v>53</v>
      </c>
      <c r="C12" s="77">
        <v>0</v>
      </c>
      <c r="D12" s="77">
        <v>0</v>
      </c>
    </row>
    <row r="13" spans="1:4" ht="18.75" customHeight="1" x14ac:dyDescent="0.25">
      <c r="A13" s="51"/>
      <c r="B13" s="52" t="s">
        <v>54</v>
      </c>
      <c r="C13" s="77">
        <v>0</v>
      </c>
      <c r="D13" s="77">
        <v>0</v>
      </c>
    </row>
    <row r="14" spans="1:4" ht="26.25" customHeight="1" x14ac:dyDescent="0.25">
      <c r="A14" s="49"/>
      <c r="B14" s="50" t="s">
        <v>55</v>
      </c>
      <c r="C14" s="76">
        <v>0</v>
      </c>
      <c r="D14" s="76">
        <v>0</v>
      </c>
    </row>
    <row r="15" spans="1:4" ht="30" customHeight="1" thickBot="1" x14ac:dyDescent="0.3">
      <c r="A15" s="54"/>
      <c r="B15" s="55" t="s">
        <v>56</v>
      </c>
      <c r="C15" s="78">
        <v>0</v>
      </c>
      <c r="D15" s="78">
        <v>0</v>
      </c>
    </row>
    <row r="16" spans="1:4" ht="32.25" customHeight="1" thickBot="1" x14ac:dyDescent="0.3">
      <c r="A16" s="46" t="s">
        <v>57</v>
      </c>
      <c r="B16" s="56" t="s">
        <v>58</v>
      </c>
      <c r="C16" s="79">
        <v>0</v>
      </c>
      <c r="D16" s="79">
        <v>0</v>
      </c>
    </row>
    <row r="17" spans="1:4" ht="21.75" customHeight="1" x14ac:dyDescent="0.25">
      <c r="A17" s="47" t="s">
        <v>59</v>
      </c>
      <c r="B17" s="48" t="s">
        <v>60</v>
      </c>
      <c r="C17" s="75">
        <v>0</v>
      </c>
      <c r="D17" s="75">
        <v>0</v>
      </c>
    </row>
    <row r="18" spans="1:4" ht="19.5" customHeight="1" x14ac:dyDescent="0.25">
      <c r="A18" s="49"/>
      <c r="B18" s="50" t="s">
        <v>61</v>
      </c>
      <c r="C18" s="76">
        <v>0</v>
      </c>
      <c r="D18" s="76">
        <v>0</v>
      </c>
    </row>
    <row r="19" spans="1:4" ht="19.5" customHeight="1" x14ac:dyDescent="0.25">
      <c r="A19" s="51"/>
      <c r="B19" s="52" t="s">
        <v>62</v>
      </c>
      <c r="C19" s="77">
        <v>0</v>
      </c>
      <c r="D19" s="77">
        <v>0</v>
      </c>
    </row>
    <row r="20" spans="1:4" ht="19.5" customHeight="1" x14ac:dyDescent="0.25">
      <c r="A20" s="51"/>
      <c r="B20" s="52" t="s">
        <v>63</v>
      </c>
      <c r="C20" s="77">
        <v>0</v>
      </c>
      <c r="D20" s="77">
        <v>0</v>
      </c>
    </row>
    <row r="21" spans="1:4" ht="19.5" customHeight="1" x14ac:dyDescent="0.25">
      <c r="A21" s="49"/>
      <c r="B21" s="50" t="s">
        <v>64</v>
      </c>
      <c r="C21" s="76">
        <v>0</v>
      </c>
      <c r="D21" s="76">
        <v>0</v>
      </c>
    </row>
    <row r="22" spans="1:4" ht="19.5" customHeight="1" x14ac:dyDescent="0.25">
      <c r="A22" s="51"/>
      <c r="B22" s="52" t="s">
        <v>65</v>
      </c>
      <c r="C22" s="77">
        <v>0</v>
      </c>
      <c r="D22" s="77">
        <v>0</v>
      </c>
    </row>
    <row r="23" spans="1:4" ht="19.5" customHeight="1" x14ac:dyDescent="0.25">
      <c r="A23" s="51"/>
      <c r="B23" s="52" t="s">
        <v>66</v>
      </c>
      <c r="C23" s="77">
        <v>0</v>
      </c>
      <c r="D23" s="77">
        <v>0</v>
      </c>
    </row>
    <row r="24" spans="1:4" ht="19.5" customHeight="1" x14ac:dyDescent="0.25">
      <c r="A24" s="51"/>
      <c r="B24" s="52" t="s">
        <v>67</v>
      </c>
      <c r="C24" s="77">
        <v>0</v>
      </c>
      <c r="D24" s="77">
        <v>0</v>
      </c>
    </row>
    <row r="25" spans="1:4" ht="19.5" customHeight="1" thickBot="1" x14ac:dyDescent="0.3">
      <c r="A25" s="57"/>
      <c r="B25" s="58" t="s">
        <v>68</v>
      </c>
      <c r="C25" s="80">
        <v>0</v>
      </c>
      <c r="D25" s="80">
        <v>0</v>
      </c>
    </row>
    <row r="26" spans="1:4" ht="19.5" customHeight="1" thickBot="1" x14ac:dyDescent="0.3">
      <c r="A26" s="46" t="s">
        <v>69</v>
      </c>
      <c r="B26" s="86" t="s">
        <v>70</v>
      </c>
      <c r="C26" s="79">
        <v>1312000</v>
      </c>
      <c r="D26" s="79">
        <v>1312000</v>
      </c>
    </row>
    <row r="27" spans="1:4" ht="19.5" customHeight="1" thickBot="1" x14ac:dyDescent="0.3">
      <c r="A27" s="83" t="s">
        <v>71</v>
      </c>
      <c r="B27" s="84" t="s">
        <v>72</v>
      </c>
      <c r="C27" s="85">
        <v>0</v>
      </c>
      <c r="D27" s="85">
        <v>0</v>
      </c>
    </row>
    <row r="28" spans="1:4" ht="19.5" customHeight="1" x14ac:dyDescent="0.25">
      <c r="A28" s="47" t="s">
        <v>73</v>
      </c>
      <c r="B28" s="59" t="s">
        <v>74</v>
      </c>
      <c r="C28" s="75">
        <v>0</v>
      </c>
      <c r="D28" s="75">
        <v>0</v>
      </c>
    </row>
    <row r="29" spans="1:4" ht="30.75" customHeight="1" x14ac:dyDescent="0.25">
      <c r="A29" s="51"/>
      <c r="B29" s="52" t="s">
        <v>75</v>
      </c>
      <c r="C29" s="77">
        <v>0</v>
      </c>
      <c r="D29" s="77">
        <v>0</v>
      </c>
    </row>
    <row r="30" spans="1:4" ht="24" customHeight="1" thickBot="1" x14ac:dyDescent="0.3">
      <c r="A30" s="57"/>
      <c r="B30" s="58" t="s">
        <v>76</v>
      </c>
      <c r="C30" s="80">
        <v>0</v>
      </c>
      <c r="D30" s="80">
        <v>0</v>
      </c>
    </row>
    <row r="31" spans="1:4" ht="24" customHeight="1" x14ac:dyDescent="0.25">
      <c r="A31" s="47" t="s">
        <v>77</v>
      </c>
      <c r="B31" s="48" t="s">
        <v>78</v>
      </c>
      <c r="C31" s="75">
        <v>0</v>
      </c>
      <c r="D31" s="75">
        <v>0</v>
      </c>
    </row>
    <row r="32" spans="1:4" ht="27.75" customHeight="1" x14ac:dyDescent="0.25">
      <c r="A32" s="51"/>
      <c r="B32" s="52" t="s">
        <v>79</v>
      </c>
      <c r="C32" s="77">
        <v>0</v>
      </c>
      <c r="D32" s="77">
        <v>0</v>
      </c>
    </row>
    <row r="33" spans="1:4" ht="30.75" customHeight="1" thickBot="1" x14ac:dyDescent="0.3">
      <c r="A33" s="57"/>
      <c r="B33" s="58" t="s">
        <v>80</v>
      </c>
      <c r="C33" s="80">
        <v>0</v>
      </c>
      <c r="D33" s="80">
        <v>0</v>
      </c>
    </row>
    <row r="34" spans="1:4" ht="24" customHeight="1" thickBot="1" x14ac:dyDescent="0.3">
      <c r="A34" s="96"/>
      <c r="B34" s="97" t="s">
        <v>81</v>
      </c>
      <c r="C34" s="98">
        <v>0</v>
      </c>
      <c r="D34" s="98">
        <v>0</v>
      </c>
    </row>
    <row r="35" spans="1:4" ht="24" customHeight="1" x14ac:dyDescent="0.25">
      <c r="A35" s="47" t="s">
        <v>82</v>
      </c>
      <c r="B35" s="48" t="s">
        <v>83</v>
      </c>
      <c r="C35" s="75">
        <f>C36+C37</f>
        <v>24477000</v>
      </c>
      <c r="D35" s="75">
        <f>D36+D37</f>
        <v>25456325</v>
      </c>
    </row>
    <row r="36" spans="1:4" ht="27" customHeight="1" x14ac:dyDescent="0.25">
      <c r="A36" s="51"/>
      <c r="B36" s="52" t="s">
        <v>84</v>
      </c>
      <c r="C36" s="77">
        <v>0</v>
      </c>
      <c r="D36" s="77">
        <v>0</v>
      </c>
    </row>
    <row r="37" spans="1:4" ht="24" customHeight="1" thickBot="1" x14ac:dyDescent="0.3">
      <c r="A37" s="57"/>
      <c r="B37" s="60" t="s">
        <v>85</v>
      </c>
      <c r="C37" s="80">
        <v>24477000</v>
      </c>
      <c r="D37" s="80">
        <v>25456325</v>
      </c>
    </row>
    <row r="38" spans="1:4" ht="2.25" customHeight="1" thickBot="1" x14ac:dyDescent="0.25">
      <c r="A38" s="29"/>
      <c r="B38" s="34"/>
      <c r="C38" s="81"/>
      <c r="D38" s="81"/>
    </row>
    <row r="39" spans="1:4" ht="24" customHeight="1" thickBot="1" x14ac:dyDescent="0.25">
      <c r="A39" s="39"/>
      <c r="B39" s="40" t="s">
        <v>86</v>
      </c>
      <c r="C39" s="82">
        <f>C6+C16+C17+C26+C27+C28+C31+C35</f>
        <v>25789000</v>
      </c>
      <c r="D39" s="82">
        <f>D6+D16+D17+D26+D27+D28+D31+D35</f>
        <v>26768325</v>
      </c>
    </row>
    <row r="40" spans="1:4" ht="24" customHeight="1" x14ac:dyDescent="0.2">
      <c r="A40" s="112"/>
      <c r="B40" s="113"/>
      <c r="C40" s="114"/>
      <c r="D40" s="114"/>
    </row>
    <row r="41" spans="1:4" ht="24" customHeight="1" x14ac:dyDescent="0.2">
      <c r="A41" s="112"/>
      <c r="B41" s="113"/>
      <c r="C41" s="114"/>
      <c r="D41" s="114"/>
    </row>
    <row r="42" spans="1:4" ht="32.25" customHeight="1" thickBot="1" x14ac:dyDescent="0.25"/>
    <row r="43" spans="1:4" ht="19.5" customHeight="1" thickBot="1" x14ac:dyDescent="0.25">
      <c r="A43" s="36"/>
      <c r="B43" s="37"/>
      <c r="C43" s="26"/>
      <c r="D43" s="26"/>
    </row>
    <row r="44" spans="1:4" ht="32.25" customHeight="1" x14ac:dyDescent="0.2">
      <c r="A44" s="551"/>
      <c r="B44" s="555" t="s">
        <v>87</v>
      </c>
      <c r="C44" s="547" t="s">
        <v>333</v>
      </c>
      <c r="D44" s="547" t="s">
        <v>341</v>
      </c>
    </row>
    <row r="45" spans="1:4" ht="24" customHeight="1" thickBot="1" x14ac:dyDescent="0.25">
      <c r="A45" s="552"/>
      <c r="B45" s="556"/>
      <c r="C45" s="548"/>
      <c r="D45" s="548"/>
    </row>
    <row r="46" spans="1:4" ht="21.75" customHeight="1" thickBot="1" x14ac:dyDescent="0.25">
      <c r="A46" s="41"/>
      <c r="B46" s="35"/>
      <c r="C46" s="532"/>
      <c r="D46" s="28"/>
    </row>
    <row r="47" spans="1:4" ht="21.75" customHeight="1" thickBot="1" x14ac:dyDescent="0.25">
      <c r="A47" s="33"/>
      <c r="B47" s="43" t="s">
        <v>88</v>
      </c>
      <c r="C47" s="87">
        <v>0</v>
      </c>
      <c r="D47" s="87">
        <v>0</v>
      </c>
    </row>
    <row r="48" spans="1:4" ht="21.75" customHeight="1" thickBot="1" x14ac:dyDescent="0.25">
      <c r="A48" s="73" t="s">
        <v>89</v>
      </c>
      <c r="B48" s="74" t="s">
        <v>90</v>
      </c>
      <c r="C48" s="88">
        <v>15873009</v>
      </c>
      <c r="D48" s="88">
        <v>16284634</v>
      </c>
    </row>
    <row r="49" spans="1:4" ht="30" customHeight="1" thickBot="1" x14ac:dyDescent="0.25">
      <c r="A49" s="73" t="s">
        <v>91</v>
      </c>
      <c r="B49" s="74" t="s">
        <v>92</v>
      </c>
      <c r="C49" s="88">
        <v>3494991</v>
      </c>
      <c r="D49" s="88">
        <v>3197691</v>
      </c>
    </row>
    <row r="50" spans="1:4" ht="21.75" customHeight="1" thickBot="1" x14ac:dyDescent="0.25">
      <c r="A50" s="73" t="s">
        <v>93</v>
      </c>
      <c r="B50" s="74" t="s">
        <v>94</v>
      </c>
      <c r="C50" s="88">
        <v>6421000</v>
      </c>
      <c r="D50" s="88">
        <v>7286000</v>
      </c>
    </row>
    <row r="51" spans="1:4" ht="21.75" customHeight="1" thickBot="1" x14ac:dyDescent="0.25">
      <c r="A51" s="73" t="s">
        <v>95</v>
      </c>
      <c r="B51" s="74" t="s">
        <v>96</v>
      </c>
      <c r="C51" s="88">
        <v>0</v>
      </c>
      <c r="D51" s="88">
        <v>0</v>
      </c>
    </row>
    <row r="52" spans="1:4" ht="21.75" customHeight="1" x14ac:dyDescent="0.2">
      <c r="A52" s="72" t="s">
        <v>97</v>
      </c>
      <c r="B52" s="30" t="s">
        <v>98</v>
      </c>
      <c r="C52" s="89">
        <v>0</v>
      </c>
      <c r="D52" s="89">
        <v>0</v>
      </c>
    </row>
    <row r="53" spans="1:4" ht="15" customHeight="1" x14ac:dyDescent="0.2">
      <c r="A53" s="62"/>
      <c r="B53" s="63" t="s">
        <v>99</v>
      </c>
      <c r="C53" s="90">
        <v>0</v>
      </c>
      <c r="D53" s="90">
        <v>0</v>
      </c>
    </row>
    <row r="54" spans="1:4" ht="30.75" customHeight="1" x14ac:dyDescent="0.2">
      <c r="A54" s="64"/>
      <c r="B54" s="65" t="s">
        <v>100</v>
      </c>
      <c r="C54" s="90">
        <v>0</v>
      </c>
      <c r="D54" s="90">
        <v>0</v>
      </c>
    </row>
    <row r="55" spans="1:4" ht="24.75" customHeight="1" x14ac:dyDescent="0.2">
      <c r="A55" s="66"/>
      <c r="B55" s="67" t="s">
        <v>101</v>
      </c>
      <c r="C55" s="90">
        <v>0</v>
      </c>
      <c r="D55" s="90">
        <v>0</v>
      </c>
    </row>
    <row r="56" spans="1:4" ht="21.75" customHeight="1" thickBot="1" x14ac:dyDescent="0.25">
      <c r="A56" s="68"/>
      <c r="B56" s="69" t="s">
        <v>102</v>
      </c>
      <c r="C56" s="91">
        <v>0</v>
      </c>
      <c r="D56" s="91">
        <v>0</v>
      </c>
    </row>
    <row r="57" spans="1:4" ht="21.75" customHeight="1" thickBot="1" x14ac:dyDescent="0.25">
      <c r="A57" s="32"/>
      <c r="B57" s="31" t="s">
        <v>103</v>
      </c>
      <c r="C57" s="87">
        <v>0</v>
      </c>
      <c r="D57" s="87">
        <v>0</v>
      </c>
    </row>
    <row r="58" spans="1:4" ht="21.75" customHeight="1" thickBot="1" x14ac:dyDescent="0.25">
      <c r="A58" s="73" t="s">
        <v>104</v>
      </c>
      <c r="B58" s="31" t="s">
        <v>105</v>
      </c>
      <c r="C58" s="87">
        <v>0</v>
      </c>
      <c r="D58" s="87">
        <v>0</v>
      </c>
    </row>
    <row r="59" spans="1:4" ht="21.75" customHeight="1" thickBot="1" x14ac:dyDescent="0.25">
      <c r="A59" s="73" t="s">
        <v>106</v>
      </c>
      <c r="B59" s="31" t="s">
        <v>107</v>
      </c>
      <c r="C59" s="87">
        <v>0</v>
      </c>
      <c r="D59" s="87">
        <v>0</v>
      </c>
    </row>
    <row r="60" spans="1:4" ht="21.75" customHeight="1" x14ac:dyDescent="0.2">
      <c r="A60" s="61" t="s">
        <v>108</v>
      </c>
      <c r="B60" s="30" t="s">
        <v>109</v>
      </c>
      <c r="C60" s="89">
        <v>0</v>
      </c>
      <c r="D60" s="89">
        <v>0</v>
      </c>
    </row>
    <row r="61" spans="1:4" ht="32.25" customHeight="1" x14ac:dyDescent="0.2">
      <c r="A61" s="64"/>
      <c r="B61" s="65" t="s">
        <v>110</v>
      </c>
      <c r="C61" s="90">
        <v>0</v>
      </c>
      <c r="D61" s="90">
        <v>0</v>
      </c>
    </row>
    <row r="62" spans="1:4" ht="24.75" customHeight="1" thickBot="1" x14ac:dyDescent="0.25">
      <c r="A62" s="66"/>
      <c r="B62" s="67" t="s">
        <v>111</v>
      </c>
      <c r="C62" s="92">
        <v>0</v>
      </c>
      <c r="D62" s="92">
        <v>0</v>
      </c>
    </row>
    <row r="63" spans="1:4" ht="24.75" customHeight="1" thickBot="1" x14ac:dyDescent="0.25">
      <c r="A63" s="99"/>
      <c r="B63" s="74" t="s">
        <v>112</v>
      </c>
      <c r="C63" s="88">
        <f>C48+C49+C50+C51+C52+C58+C59+C60</f>
        <v>25789000</v>
      </c>
      <c r="D63" s="88">
        <f>D48+D49+D50+D51+D52+D58+D59+D60</f>
        <v>26768325</v>
      </c>
    </row>
    <row r="64" spans="1:4" ht="24.75" customHeight="1" thickBot="1" x14ac:dyDescent="0.25">
      <c r="A64" s="32" t="s">
        <v>113</v>
      </c>
      <c r="B64" s="31" t="s">
        <v>114</v>
      </c>
      <c r="C64" s="87">
        <v>0</v>
      </c>
      <c r="D64" s="87">
        <v>0</v>
      </c>
    </row>
    <row r="65" spans="1:4" ht="24.75" customHeight="1" thickBot="1" x14ac:dyDescent="0.25">
      <c r="A65" s="27"/>
      <c r="B65" s="38" t="s">
        <v>115</v>
      </c>
      <c r="C65" s="93">
        <v>0</v>
      </c>
      <c r="D65" s="93">
        <v>0</v>
      </c>
    </row>
    <row r="66" spans="1:4" ht="5.25" customHeight="1" thickBot="1" x14ac:dyDescent="0.25">
      <c r="A66" s="70"/>
      <c r="B66" s="71"/>
      <c r="C66" s="94"/>
      <c r="D66" s="94"/>
    </row>
    <row r="67" spans="1:4" ht="24.75" customHeight="1" thickBot="1" x14ac:dyDescent="0.25">
      <c r="A67" s="39"/>
      <c r="B67" s="40" t="s">
        <v>116</v>
      </c>
      <c r="C67" s="95">
        <f>C63+C64</f>
        <v>25789000</v>
      </c>
      <c r="D67" s="95">
        <f>D63+D64</f>
        <v>26768325</v>
      </c>
    </row>
  </sheetData>
  <mergeCells count="9">
    <mergeCell ref="D44:D45"/>
    <mergeCell ref="D3:D4"/>
    <mergeCell ref="A1:B1"/>
    <mergeCell ref="A3:A4"/>
    <mergeCell ref="B3:B4"/>
    <mergeCell ref="C3:C4"/>
    <mergeCell ref="A44:A45"/>
    <mergeCell ref="B44:B45"/>
    <mergeCell ref="C44:C45"/>
  </mergeCells>
  <phoneticPr fontId="0" type="noConversion"/>
  <pageMargins left="0.25" right="0.25" top="0.75" bottom="0.75" header="0.3" footer="0.3"/>
  <pageSetup paperSize="9" scale="80" orientation="portrait" r:id="rId1"/>
  <headerFooter>
    <oddHeader>&amp;L&amp;9KUNMADARAS NAGYKÖZSÉG ÖNKORMÁNYZAT&amp;C2018. ÉVI KÖLTSÉGVETÉS 
EREDETI ELŐIRÁNYZAT
2018.02.28.(adatok forintban)&amp;R1.sz melléklet</oddHeader>
  </headerFooter>
  <rowBreaks count="1" manualBreakCount="1">
    <brk id="40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view="pageLayout" topLeftCell="A7" workbookViewId="0">
      <selection activeCell="D1" sqref="D1:M1"/>
    </sheetView>
  </sheetViews>
  <sheetFormatPr defaultRowHeight="12.75" x14ac:dyDescent="0.2"/>
  <cols>
    <col min="1" max="1" width="34.5" style="468" customWidth="1"/>
    <col min="2" max="2" width="3.83203125" style="3" customWidth="1"/>
    <col min="3" max="3" width="14.5" style="3" customWidth="1"/>
    <col min="4" max="6" width="11.83203125" style="3" customWidth="1"/>
    <col min="7" max="7" width="12.1640625" style="3" customWidth="1"/>
    <col min="8" max="9" width="11.83203125" style="3" customWidth="1"/>
    <col min="10" max="10" width="11.6640625" style="3" customWidth="1"/>
    <col min="11" max="12" width="11.83203125" style="3" customWidth="1"/>
    <col min="13" max="13" width="12" style="3" customWidth="1"/>
    <col min="14" max="14" width="14.1640625" style="3" customWidth="1"/>
    <col min="15" max="253" width="9.33203125" style="3"/>
    <col min="254" max="254" width="34.5" style="3" customWidth="1"/>
    <col min="255" max="255" width="3.83203125" style="3" customWidth="1"/>
    <col min="256" max="256" width="11.83203125" style="3" customWidth="1"/>
    <col min="257" max="269" width="10.6640625" style="3" bestFit="1" customWidth="1"/>
    <col min="270" max="270" width="14.1640625" style="3" customWidth="1"/>
    <col min="271" max="509" width="9.33203125" style="3"/>
    <col min="510" max="510" width="34.5" style="3" customWidth="1"/>
    <col min="511" max="511" width="3.83203125" style="3" customWidth="1"/>
    <col min="512" max="512" width="11.83203125" style="3" customWidth="1"/>
    <col min="513" max="525" width="10.6640625" style="3" bestFit="1" customWidth="1"/>
    <col min="526" max="526" width="14.1640625" style="3" customWidth="1"/>
    <col min="527" max="765" width="9.33203125" style="3"/>
    <col min="766" max="766" width="34.5" style="3" customWidth="1"/>
    <col min="767" max="767" width="3.83203125" style="3" customWidth="1"/>
    <col min="768" max="768" width="11.83203125" style="3" customWidth="1"/>
    <col min="769" max="781" width="10.6640625" style="3" bestFit="1" customWidth="1"/>
    <col min="782" max="782" width="14.1640625" style="3" customWidth="1"/>
    <col min="783" max="1021" width="9.33203125" style="3"/>
    <col min="1022" max="1022" width="34.5" style="3" customWidth="1"/>
    <col min="1023" max="1023" width="3.83203125" style="3" customWidth="1"/>
    <col min="1024" max="1024" width="11.83203125" style="3" customWidth="1"/>
    <col min="1025" max="1037" width="10.6640625" style="3" bestFit="1" customWidth="1"/>
    <col min="1038" max="1038" width="14.1640625" style="3" customWidth="1"/>
    <col min="1039" max="1277" width="9.33203125" style="3"/>
    <col min="1278" max="1278" width="34.5" style="3" customWidth="1"/>
    <col min="1279" max="1279" width="3.83203125" style="3" customWidth="1"/>
    <col min="1280" max="1280" width="11.83203125" style="3" customWidth="1"/>
    <col min="1281" max="1293" width="10.6640625" style="3" bestFit="1" customWidth="1"/>
    <col min="1294" max="1294" width="14.1640625" style="3" customWidth="1"/>
    <col min="1295" max="1533" width="9.33203125" style="3"/>
    <col min="1534" max="1534" width="34.5" style="3" customWidth="1"/>
    <col min="1535" max="1535" width="3.83203125" style="3" customWidth="1"/>
    <col min="1536" max="1536" width="11.83203125" style="3" customWidth="1"/>
    <col min="1537" max="1549" width="10.6640625" style="3" bestFit="1" customWidth="1"/>
    <col min="1550" max="1550" width="14.1640625" style="3" customWidth="1"/>
    <col min="1551" max="1789" width="9.33203125" style="3"/>
    <col min="1790" max="1790" width="34.5" style="3" customWidth="1"/>
    <col min="1791" max="1791" width="3.83203125" style="3" customWidth="1"/>
    <col min="1792" max="1792" width="11.83203125" style="3" customWidth="1"/>
    <col min="1793" max="1805" width="10.6640625" style="3" bestFit="1" customWidth="1"/>
    <col min="1806" max="1806" width="14.1640625" style="3" customWidth="1"/>
    <col min="1807" max="2045" width="9.33203125" style="3"/>
    <col min="2046" max="2046" width="34.5" style="3" customWidth="1"/>
    <col min="2047" max="2047" width="3.83203125" style="3" customWidth="1"/>
    <col min="2048" max="2048" width="11.83203125" style="3" customWidth="1"/>
    <col min="2049" max="2061" width="10.6640625" style="3" bestFit="1" customWidth="1"/>
    <col min="2062" max="2062" width="14.1640625" style="3" customWidth="1"/>
    <col min="2063" max="2301" width="9.33203125" style="3"/>
    <col min="2302" max="2302" width="34.5" style="3" customWidth="1"/>
    <col min="2303" max="2303" width="3.83203125" style="3" customWidth="1"/>
    <col min="2304" max="2304" width="11.83203125" style="3" customWidth="1"/>
    <col min="2305" max="2317" width="10.6640625" style="3" bestFit="1" customWidth="1"/>
    <col min="2318" max="2318" width="14.1640625" style="3" customWidth="1"/>
    <col min="2319" max="2557" width="9.33203125" style="3"/>
    <col min="2558" max="2558" width="34.5" style="3" customWidth="1"/>
    <col min="2559" max="2559" width="3.83203125" style="3" customWidth="1"/>
    <col min="2560" max="2560" width="11.83203125" style="3" customWidth="1"/>
    <col min="2561" max="2573" width="10.6640625" style="3" bestFit="1" customWidth="1"/>
    <col min="2574" max="2574" width="14.1640625" style="3" customWidth="1"/>
    <col min="2575" max="2813" width="9.33203125" style="3"/>
    <col min="2814" max="2814" width="34.5" style="3" customWidth="1"/>
    <col min="2815" max="2815" width="3.83203125" style="3" customWidth="1"/>
    <col min="2816" max="2816" width="11.83203125" style="3" customWidth="1"/>
    <col min="2817" max="2829" width="10.6640625" style="3" bestFit="1" customWidth="1"/>
    <col min="2830" max="2830" width="14.1640625" style="3" customWidth="1"/>
    <col min="2831" max="3069" width="9.33203125" style="3"/>
    <col min="3070" max="3070" width="34.5" style="3" customWidth="1"/>
    <col min="3071" max="3071" width="3.83203125" style="3" customWidth="1"/>
    <col min="3072" max="3072" width="11.83203125" style="3" customWidth="1"/>
    <col min="3073" max="3085" width="10.6640625" style="3" bestFit="1" customWidth="1"/>
    <col min="3086" max="3086" width="14.1640625" style="3" customWidth="1"/>
    <col min="3087" max="3325" width="9.33203125" style="3"/>
    <col min="3326" max="3326" width="34.5" style="3" customWidth="1"/>
    <col min="3327" max="3327" width="3.83203125" style="3" customWidth="1"/>
    <col min="3328" max="3328" width="11.83203125" style="3" customWidth="1"/>
    <col min="3329" max="3341" width="10.6640625" style="3" bestFit="1" customWidth="1"/>
    <col min="3342" max="3342" width="14.1640625" style="3" customWidth="1"/>
    <col min="3343" max="3581" width="9.33203125" style="3"/>
    <col min="3582" max="3582" width="34.5" style="3" customWidth="1"/>
    <col min="3583" max="3583" width="3.83203125" style="3" customWidth="1"/>
    <col min="3584" max="3584" width="11.83203125" style="3" customWidth="1"/>
    <col min="3585" max="3597" width="10.6640625" style="3" bestFit="1" customWidth="1"/>
    <col min="3598" max="3598" width="14.1640625" style="3" customWidth="1"/>
    <col min="3599" max="3837" width="9.33203125" style="3"/>
    <col min="3838" max="3838" width="34.5" style="3" customWidth="1"/>
    <col min="3839" max="3839" width="3.83203125" style="3" customWidth="1"/>
    <col min="3840" max="3840" width="11.83203125" style="3" customWidth="1"/>
    <col min="3841" max="3853" width="10.6640625" style="3" bestFit="1" customWidth="1"/>
    <col min="3854" max="3854" width="14.1640625" style="3" customWidth="1"/>
    <col min="3855" max="4093" width="9.33203125" style="3"/>
    <col min="4094" max="4094" width="34.5" style="3" customWidth="1"/>
    <col min="4095" max="4095" width="3.83203125" style="3" customWidth="1"/>
    <col min="4096" max="4096" width="11.83203125" style="3" customWidth="1"/>
    <col min="4097" max="4109" width="10.6640625" style="3" bestFit="1" customWidth="1"/>
    <col min="4110" max="4110" width="14.1640625" style="3" customWidth="1"/>
    <col min="4111" max="4349" width="9.33203125" style="3"/>
    <col min="4350" max="4350" width="34.5" style="3" customWidth="1"/>
    <col min="4351" max="4351" width="3.83203125" style="3" customWidth="1"/>
    <col min="4352" max="4352" width="11.83203125" style="3" customWidth="1"/>
    <col min="4353" max="4365" width="10.6640625" style="3" bestFit="1" customWidth="1"/>
    <col min="4366" max="4366" width="14.1640625" style="3" customWidth="1"/>
    <col min="4367" max="4605" width="9.33203125" style="3"/>
    <col min="4606" max="4606" width="34.5" style="3" customWidth="1"/>
    <col min="4607" max="4607" width="3.83203125" style="3" customWidth="1"/>
    <col min="4608" max="4608" width="11.83203125" style="3" customWidth="1"/>
    <col min="4609" max="4621" width="10.6640625" style="3" bestFit="1" customWidth="1"/>
    <col min="4622" max="4622" width="14.1640625" style="3" customWidth="1"/>
    <col min="4623" max="4861" width="9.33203125" style="3"/>
    <col min="4862" max="4862" width="34.5" style="3" customWidth="1"/>
    <col min="4863" max="4863" width="3.83203125" style="3" customWidth="1"/>
    <col min="4864" max="4864" width="11.83203125" style="3" customWidth="1"/>
    <col min="4865" max="4877" width="10.6640625" style="3" bestFit="1" customWidth="1"/>
    <col min="4878" max="4878" width="14.1640625" style="3" customWidth="1"/>
    <col min="4879" max="5117" width="9.33203125" style="3"/>
    <col min="5118" max="5118" width="34.5" style="3" customWidth="1"/>
    <col min="5119" max="5119" width="3.83203125" style="3" customWidth="1"/>
    <col min="5120" max="5120" width="11.83203125" style="3" customWidth="1"/>
    <col min="5121" max="5133" width="10.6640625" style="3" bestFit="1" customWidth="1"/>
    <col min="5134" max="5134" width="14.1640625" style="3" customWidth="1"/>
    <col min="5135" max="5373" width="9.33203125" style="3"/>
    <col min="5374" max="5374" width="34.5" style="3" customWidth="1"/>
    <col min="5375" max="5375" width="3.83203125" style="3" customWidth="1"/>
    <col min="5376" max="5376" width="11.83203125" style="3" customWidth="1"/>
    <col min="5377" max="5389" width="10.6640625" style="3" bestFit="1" customWidth="1"/>
    <col min="5390" max="5390" width="14.1640625" style="3" customWidth="1"/>
    <col min="5391" max="5629" width="9.33203125" style="3"/>
    <col min="5630" max="5630" width="34.5" style="3" customWidth="1"/>
    <col min="5631" max="5631" width="3.83203125" style="3" customWidth="1"/>
    <col min="5632" max="5632" width="11.83203125" style="3" customWidth="1"/>
    <col min="5633" max="5645" width="10.6640625" style="3" bestFit="1" customWidth="1"/>
    <col min="5646" max="5646" width="14.1640625" style="3" customWidth="1"/>
    <col min="5647" max="5885" width="9.33203125" style="3"/>
    <col min="5886" max="5886" width="34.5" style="3" customWidth="1"/>
    <col min="5887" max="5887" width="3.83203125" style="3" customWidth="1"/>
    <col min="5888" max="5888" width="11.83203125" style="3" customWidth="1"/>
    <col min="5889" max="5901" width="10.6640625" style="3" bestFit="1" customWidth="1"/>
    <col min="5902" max="5902" width="14.1640625" style="3" customWidth="1"/>
    <col min="5903" max="6141" width="9.33203125" style="3"/>
    <col min="6142" max="6142" width="34.5" style="3" customWidth="1"/>
    <col min="6143" max="6143" width="3.83203125" style="3" customWidth="1"/>
    <col min="6144" max="6144" width="11.83203125" style="3" customWidth="1"/>
    <col min="6145" max="6157" width="10.6640625" style="3" bestFit="1" customWidth="1"/>
    <col min="6158" max="6158" width="14.1640625" style="3" customWidth="1"/>
    <col min="6159" max="6397" width="9.33203125" style="3"/>
    <col min="6398" max="6398" width="34.5" style="3" customWidth="1"/>
    <col min="6399" max="6399" width="3.83203125" style="3" customWidth="1"/>
    <col min="6400" max="6400" width="11.83203125" style="3" customWidth="1"/>
    <col min="6401" max="6413" width="10.6640625" style="3" bestFit="1" customWidth="1"/>
    <col min="6414" max="6414" width="14.1640625" style="3" customWidth="1"/>
    <col min="6415" max="6653" width="9.33203125" style="3"/>
    <col min="6654" max="6654" width="34.5" style="3" customWidth="1"/>
    <col min="6655" max="6655" width="3.83203125" style="3" customWidth="1"/>
    <col min="6656" max="6656" width="11.83203125" style="3" customWidth="1"/>
    <col min="6657" max="6669" width="10.6640625" style="3" bestFit="1" customWidth="1"/>
    <col min="6670" max="6670" width="14.1640625" style="3" customWidth="1"/>
    <col min="6671" max="6909" width="9.33203125" style="3"/>
    <col min="6910" max="6910" width="34.5" style="3" customWidth="1"/>
    <col min="6911" max="6911" width="3.83203125" style="3" customWidth="1"/>
    <col min="6912" max="6912" width="11.83203125" style="3" customWidth="1"/>
    <col min="6913" max="6925" width="10.6640625" style="3" bestFit="1" customWidth="1"/>
    <col min="6926" max="6926" width="14.1640625" style="3" customWidth="1"/>
    <col min="6927" max="7165" width="9.33203125" style="3"/>
    <col min="7166" max="7166" width="34.5" style="3" customWidth="1"/>
    <col min="7167" max="7167" width="3.83203125" style="3" customWidth="1"/>
    <col min="7168" max="7168" width="11.83203125" style="3" customWidth="1"/>
    <col min="7169" max="7181" width="10.6640625" style="3" bestFit="1" customWidth="1"/>
    <col min="7182" max="7182" width="14.1640625" style="3" customWidth="1"/>
    <col min="7183" max="7421" width="9.33203125" style="3"/>
    <col min="7422" max="7422" width="34.5" style="3" customWidth="1"/>
    <col min="7423" max="7423" width="3.83203125" style="3" customWidth="1"/>
    <col min="7424" max="7424" width="11.83203125" style="3" customWidth="1"/>
    <col min="7425" max="7437" width="10.6640625" style="3" bestFit="1" customWidth="1"/>
    <col min="7438" max="7438" width="14.1640625" style="3" customWidth="1"/>
    <col min="7439" max="7677" width="9.33203125" style="3"/>
    <col min="7678" max="7678" width="34.5" style="3" customWidth="1"/>
    <col min="7679" max="7679" width="3.83203125" style="3" customWidth="1"/>
    <col min="7680" max="7680" width="11.83203125" style="3" customWidth="1"/>
    <col min="7681" max="7693" width="10.6640625" style="3" bestFit="1" customWidth="1"/>
    <col min="7694" max="7694" width="14.1640625" style="3" customWidth="1"/>
    <col min="7695" max="7933" width="9.33203125" style="3"/>
    <col min="7934" max="7934" width="34.5" style="3" customWidth="1"/>
    <col min="7935" max="7935" width="3.83203125" style="3" customWidth="1"/>
    <col min="7936" max="7936" width="11.83203125" style="3" customWidth="1"/>
    <col min="7937" max="7949" width="10.6640625" style="3" bestFit="1" customWidth="1"/>
    <col min="7950" max="7950" width="14.1640625" style="3" customWidth="1"/>
    <col min="7951" max="8189" width="9.33203125" style="3"/>
    <col min="8190" max="8190" width="34.5" style="3" customWidth="1"/>
    <col min="8191" max="8191" width="3.83203125" style="3" customWidth="1"/>
    <col min="8192" max="8192" width="11.83203125" style="3" customWidth="1"/>
    <col min="8193" max="8205" width="10.6640625" style="3" bestFit="1" customWidth="1"/>
    <col min="8206" max="8206" width="14.1640625" style="3" customWidth="1"/>
    <col min="8207" max="8445" width="9.33203125" style="3"/>
    <col min="8446" max="8446" width="34.5" style="3" customWidth="1"/>
    <col min="8447" max="8447" width="3.83203125" style="3" customWidth="1"/>
    <col min="8448" max="8448" width="11.83203125" style="3" customWidth="1"/>
    <col min="8449" max="8461" width="10.6640625" style="3" bestFit="1" customWidth="1"/>
    <col min="8462" max="8462" width="14.1640625" style="3" customWidth="1"/>
    <col min="8463" max="8701" width="9.33203125" style="3"/>
    <col min="8702" max="8702" width="34.5" style="3" customWidth="1"/>
    <col min="8703" max="8703" width="3.83203125" style="3" customWidth="1"/>
    <col min="8704" max="8704" width="11.83203125" style="3" customWidth="1"/>
    <col min="8705" max="8717" width="10.6640625" style="3" bestFit="1" customWidth="1"/>
    <col min="8718" max="8718" width="14.1640625" style="3" customWidth="1"/>
    <col min="8719" max="8957" width="9.33203125" style="3"/>
    <col min="8958" max="8958" width="34.5" style="3" customWidth="1"/>
    <col min="8959" max="8959" width="3.83203125" style="3" customWidth="1"/>
    <col min="8960" max="8960" width="11.83203125" style="3" customWidth="1"/>
    <col min="8961" max="8973" width="10.6640625" style="3" bestFit="1" customWidth="1"/>
    <col min="8974" max="8974" width="14.1640625" style="3" customWidth="1"/>
    <col min="8975" max="9213" width="9.33203125" style="3"/>
    <col min="9214" max="9214" width="34.5" style="3" customWidth="1"/>
    <col min="9215" max="9215" width="3.83203125" style="3" customWidth="1"/>
    <col min="9216" max="9216" width="11.83203125" style="3" customWidth="1"/>
    <col min="9217" max="9229" width="10.6640625" style="3" bestFit="1" customWidth="1"/>
    <col min="9230" max="9230" width="14.1640625" style="3" customWidth="1"/>
    <col min="9231" max="9469" width="9.33203125" style="3"/>
    <col min="9470" max="9470" width="34.5" style="3" customWidth="1"/>
    <col min="9471" max="9471" width="3.83203125" style="3" customWidth="1"/>
    <col min="9472" max="9472" width="11.83203125" style="3" customWidth="1"/>
    <col min="9473" max="9485" width="10.6640625" style="3" bestFit="1" customWidth="1"/>
    <col min="9486" max="9486" width="14.1640625" style="3" customWidth="1"/>
    <col min="9487" max="9725" width="9.33203125" style="3"/>
    <col min="9726" max="9726" width="34.5" style="3" customWidth="1"/>
    <col min="9727" max="9727" width="3.83203125" style="3" customWidth="1"/>
    <col min="9728" max="9728" width="11.83203125" style="3" customWidth="1"/>
    <col min="9729" max="9741" width="10.6640625" style="3" bestFit="1" customWidth="1"/>
    <col min="9742" max="9742" width="14.1640625" style="3" customWidth="1"/>
    <col min="9743" max="9981" width="9.33203125" style="3"/>
    <col min="9982" max="9982" width="34.5" style="3" customWidth="1"/>
    <col min="9983" max="9983" width="3.83203125" style="3" customWidth="1"/>
    <col min="9984" max="9984" width="11.83203125" style="3" customWidth="1"/>
    <col min="9985" max="9997" width="10.6640625" style="3" bestFit="1" customWidth="1"/>
    <col min="9998" max="9998" width="14.1640625" style="3" customWidth="1"/>
    <col min="9999" max="10237" width="9.33203125" style="3"/>
    <col min="10238" max="10238" width="34.5" style="3" customWidth="1"/>
    <col min="10239" max="10239" width="3.83203125" style="3" customWidth="1"/>
    <col min="10240" max="10240" width="11.83203125" style="3" customWidth="1"/>
    <col min="10241" max="10253" width="10.6640625" style="3" bestFit="1" customWidth="1"/>
    <col min="10254" max="10254" width="14.1640625" style="3" customWidth="1"/>
    <col min="10255" max="10493" width="9.33203125" style="3"/>
    <col min="10494" max="10494" width="34.5" style="3" customWidth="1"/>
    <col min="10495" max="10495" width="3.83203125" style="3" customWidth="1"/>
    <col min="10496" max="10496" width="11.83203125" style="3" customWidth="1"/>
    <col min="10497" max="10509" width="10.6640625" style="3" bestFit="1" customWidth="1"/>
    <col min="10510" max="10510" width="14.1640625" style="3" customWidth="1"/>
    <col min="10511" max="10749" width="9.33203125" style="3"/>
    <col min="10750" max="10750" width="34.5" style="3" customWidth="1"/>
    <col min="10751" max="10751" width="3.83203125" style="3" customWidth="1"/>
    <col min="10752" max="10752" width="11.83203125" style="3" customWidth="1"/>
    <col min="10753" max="10765" width="10.6640625" style="3" bestFit="1" customWidth="1"/>
    <col min="10766" max="10766" width="14.1640625" style="3" customWidth="1"/>
    <col min="10767" max="11005" width="9.33203125" style="3"/>
    <col min="11006" max="11006" width="34.5" style="3" customWidth="1"/>
    <col min="11007" max="11007" width="3.83203125" style="3" customWidth="1"/>
    <col min="11008" max="11008" width="11.83203125" style="3" customWidth="1"/>
    <col min="11009" max="11021" width="10.6640625" style="3" bestFit="1" customWidth="1"/>
    <col min="11022" max="11022" width="14.1640625" style="3" customWidth="1"/>
    <col min="11023" max="11261" width="9.33203125" style="3"/>
    <col min="11262" max="11262" width="34.5" style="3" customWidth="1"/>
    <col min="11263" max="11263" width="3.83203125" style="3" customWidth="1"/>
    <col min="11264" max="11264" width="11.83203125" style="3" customWidth="1"/>
    <col min="11265" max="11277" width="10.6640625" style="3" bestFit="1" customWidth="1"/>
    <col min="11278" max="11278" width="14.1640625" style="3" customWidth="1"/>
    <col min="11279" max="11517" width="9.33203125" style="3"/>
    <col min="11518" max="11518" width="34.5" style="3" customWidth="1"/>
    <col min="11519" max="11519" width="3.83203125" style="3" customWidth="1"/>
    <col min="11520" max="11520" width="11.83203125" style="3" customWidth="1"/>
    <col min="11521" max="11533" width="10.6640625" style="3" bestFit="1" customWidth="1"/>
    <col min="11534" max="11534" width="14.1640625" style="3" customWidth="1"/>
    <col min="11535" max="11773" width="9.33203125" style="3"/>
    <col min="11774" max="11774" width="34.5" style="3" customWidth="1"/>
    <col min="11775" max="11775" width="3.83203125" style="3" customWidth="1"/>
    <col min="11776" max="11776" width="11.83203125" style="3" customWidth="1"/>
    <col min="11777" max="11789" width="10.6640625" style="3" bestFit="1" customWidth="1"/>
    <col min="11790" max="11790" width="14.1640625" style="3" customWidth="1"/>
    <col min="11791" max="12029" width="9.33203125" style="3"/>
    <col min="12030" max="12030" width="34.5" style="3" customWidth="1"/>
    <col min="12031" max="12031" width="3.83203125" style="3" customWidth="1"/>
    <col min="12032" max="12032" width="11.83203125" style="3" customWidth="1"/>
    <col min="12033" max="12045" width="10.6640625" style="3" bestFit="1" customWidth="1"/>
    <col min="12046" max="12046" width="14.1640625" style="3" customWidth="1"/>
    <col min="12047" max="12285" width="9.33203125" style="3"/>
    <col min="12286" max="12286" width="34.5" style="3" customWidth="1"/>
    <col min="12287" max="12287" width="3.83203125" style="3" customWidth="1"/>
    <col min="12288" max="12288" width="11.83203125" style="3" customWidth="1"/>
    <col min="12289" max="12301" width="10.6640625" style="3" bestFit="1" customWidth="1"/>
    <col min="12302" max="12302" width="14.1640625" style="3" customWidth="1"/>
    <col min="12303" max="12541" width="9.33203125" style="3"/>
    <col min="12542" max="12542" width="34.5" style="3" customWidth="1"/>
    <col min="12543" max="12543" width="3.83203125" style="3" customWidth="1"/>
    <col min="12544" max="12544" width="11.83203125" style="3" customWidth="1"/>
    <col min="12545" max="12557" width="10.6640625" style="3" bestFit="1" customWidth="1"/>
    <col min="12558" max="12558" width="14.1640625" style="3" customWidth="1"/>
    <col min="12559" max="12797" width="9.33203125" style="3"/>
    <col min="12798" max="12798" width="34.5" style="3" customWidth="1"/>
    <col min="12799" max="12799" width="3.83203125" style="3" customWidth="1"/>
    <col min="12800" max="12800" width="11.83203125" style="3" customWidth="1"/>
    <col min="12801" max="12813" width="10.6640625" style="3" bestFit="1" customWidth="1"/>
    <col min="12814" max="12814" width="14.1640625" style="3" customWidth="1"/>
    <col min="12815" max="13053" width="9.33203125" style="3"/>
    <col min="13054" max="13054" width="34.5" style="3" customWidth="1"/>
    <col min="13055" max="13055" width="3.83203125" style="3" customWidth="1"/>
    <col min="13056" max="13056" width="11.83203125" style="3" customWidth="1"/>
    <col min="13057" max="13069" width="10.6640625" style="3" bestFit="1" customWidth="1"/>
    <col min="13070" max="13070" width="14.1640625" style="3" customWidth="1"/>
    <col min="13071" max="13309" width="9.33203125" style="3"/>
    <col min="13310" max="13310" width="34.5" style="3" customWidth="1"/>
    <col min="13311" max="13311" width="3.83203125" style="3" customWidth="1"/>
    <col min="13312" max="13312" width="11.83203125" style="3" customWidth="1"/>
    <col min="13313" max="13325" width="10.6640625" style="3" bestFit="1" customWidth="1"/>
    <col min="13326" max="13326" width="14.1640625" style="3" customWidth="1"/>
    <col min="13327" max="13565" width="9.33203125" style="3"/>
    <col min="13566" max="13566" width="34.5" style="3" customWidth="1"/>
    <col min="13567" max="13567" width="3.83203125" style="3" customWidth="1"/>
    <col min="13568" max="13568" width="11.83203125" style="3" customWidth="1"/>
    <col min="13569" max="13581" width="10.6640625" style="3" bestFit="1" customWidth="1"/>
    <col min="13582" max="13582" width="14.1640625" style="3" customWidth="1"/>
    <col min="13583" max="13821" width="9.33203125" style="3"/>
    <col min="13822" max="13822" width="34.5" style="3" customWidth="1"/>
    <col min="13823" max="13823" width="3.83203125" style="3" customWidth="1"/>
    <col min="13824" max="13824" width="11.83203125" style="3" customWidth="1"/>
    <col min="13825" max="13837" width="10.6640625" style="3" bestFit="1" customWidth="1"/>
    <col min="13838" max="13838" width="14.1640625" style="3" customWidth="1"/>
    <col min="13839" max="14077" width="9.33203125" style="3"/>
    <col min="14078" max="14078" width="34.5" style="3" customWidth="1"/>
    <col min="14079" max="14079" width="3.83203125" style="3" customWidth="1"/>
    <col min="14080" max="14080" width="11.83203125" style="3" customWidth="1"/>
    <col min="14081" max="14093" width="10.6640625" style="3" bestFit="1" customWidth="1"/>
    <col min="14094" max="14094" width="14.1640625" style="3" customWidth="1"/>
    <col min="14095" max="14333" width="9.33203125" style="3"/>
    <col min="14334" max="14334" width="34.5" style="3" customWidth="1"/>
    <col min="14335" max="14335" width="3.83203125" style="3" customWidth="1"/>
    <col min="14336" max="14336" width="11.83203125" style="3" customWidth="1"/>
    <col min="14337" max="14349" width="10.6640625" style="3" bestFit="1" customWidth="1"/>
    <col min="14350" max="14350" width="14.1640625" style="3" customWidth="1"/>
    <col min="14351" max="14589" width="9.33203125" style="3"/>
    <col min="14590" max="14590" width="34.5" style="3" customWidth="1"/>
    <col min="14591" max="14591" width="3.83203125" style="3" customWidth="1"/>
    <col min="14592" max="14592" width="11.83203125" style="3" customWidth="1"/>
    <col min="14593" max="14605" width="10.6640625" style="3" bestFit="1" customWidth="1"/>
    <col min="14606" max="14606" width="14.1640625" style="3" customWidth="1"/>
    <col min="14607" max="14845" width="9.33203125" style="3"/>
    <col min="14846" max="14846" width="34.5" style="3" customWidth="1"/>
    <col min="14847" max="14847" width="3.83203125" style="3" customWidth="1"/>
    <col min="14848" max="14848" width="11.83203125" style="3" customWidth="1"/>
    <col min="14849" max="14861" width="10.6640625" style="3" bestFit="1" customWidth="1"/>
    <col min="14862" max="14862" width="14.1640625" style="3" customWidth="1"/>
    <col min="14863" max="15101" width="9.33203125" style="3"/>
    <col min="15102" max="15102" width="34.5" style="3" customWidth="1"/>
    <col min="15103" max="15103" width="3.83203125" style="3" customWidth="1"/>
    <col min="15104" max="15104" width="11.83203125" style="3" customWidth="1"/>
    <col min="15105" max="15117" width="10.6640625" style="3" bestFit="1" customWidth="1"/>
    <col min="15118" max="15118" width="14.1640625" style="3" customWidth="1"/>
    <col min="15119" max="15357" width="9.33203125" style="3"/>
    <col min="15358" max="15358" width="34.5" style="3" customWidth="1"/>
    <col min="15359" max="15359" width="3.83203125" style="3" customWidth="1"/>
    <col min="15360" max="15360" width="11.83203125" style="3" customWidth="1"/>
    <col min="15361" max="15373" width="10.6640625" style="3" bestFit="1" customWidth="1"/>
    <col min="15374" max="15374" width="14.1640625" style="3" customWidth="1"/>
    <col min="15375" max="15613" width="9.33203125" style="3"/>
    <col min="15614" max="15614" width="34.5" style="3" customWidth="1"/>
    <col min="15615" max="15615" width="3.83203125" style="3" customWidth="1"/>
    <col min="15616" max="15616" width="11.83203125" style="3" customWidth="1"/>
    <col min="15617" max="15629" width="10.6640625" style="3" bestFit="1" customWidth="1"/>
    <col min="15630" max="15630" width="14.1640625" style="3" customWidth="1"/>
    <col min="15631" max="15869" width="9.33203125" style="3"/>
    <col min="15870" max="15870" width="34.5" style="3" customWidth="1"/>
    <col min="15871" max="15871" width="3.83203125" style="3" customWidth="1"/>
    <col min="15872" max="15872" width="11.83203125" style="3" customWidth="1"/>
    <col min="15873" max="15885" width="10.6640625" style="3" bestFit="1" customWidth="1"/>
    <col min="15886" max="15886" width="14.1640625" style="3" customWidth="1"/>
    <col min="15887" max="16125" width="9.33203125" style="3"/>
    <col min="16126" max="16126" width="34.5" style="3" customWidth="1"/>
    <col min="16127" max="16127" width="3.83203125" style="3" customWidth="1"/>
    <col min="16128" max="16128" width="11.83203125" style="3" customWidth="1"/>
    <col min="16129" max="16141" width="10.6640625" style="3" bestFit="1" customWidth="1"/>
    <col min="16142" max="16142" width="14.1640625" style="3" customWidth="1"/>
    <col min="16143" max="16384" width="9.33203125" style="3"/>
  </cols>
  <sheetData>
    <row r="1" spans="1:14" ht="25.5" customHeight="1" x14ac:dyDescent="0.2">
      <c r="A1" s="632" t="s">
        <v>255</v>
      </c>
      <c r="B1" s="633" t="s">
        <v>256</v>
      </c>
      <c r="C1" s="633" t="s">
        <v>257</v>
      </c>
      <c r="D1" s="634" t="s">
        <v>258</v>
      </c>
      <c r="E1" s="635"/>
      <c r="F1" s="635"/>
      <c r="G1" s="635"/>
      <c r="H1" s="635"/>
      <c r="I1" s="635"/>
      <c r="J1" s="635"/>
      <c r="K1" s="635"/>
      <c r="L1" s="635"/>
      <c r="M1" s="635"/>
      <c r="N1" s="633" t="s">
        <v>168</v>
      </c>
    </row>
    <row r="2" spans="1:14" x14ac:dyDescent="0.2">
      <c r="A2" s="632"/>
      <c r="B2" s="633"/>
      <c r="C2" s="633"/>
      <c r="D2" s="457" t="s">
        <v>259</v>
      </c>
      <c r="E2" s="458" t="s">
        <v>260</v>
      </c>
      <c r="F2" s="458" t="s">
        <v>261</v>
      </c>
      <c r="G2" s="458" t="s">
        <v>262</v>
      </c>
      <c r="H2" s="458" t="s">
        <v>263</v>
      </c>
      <c r="I2" s="458" t="s">
        <v>264</v>
      </c>
      <c r="J2" s="457" t="s">
        <v>265</v>
      </c>
      <c r="K2" s="458" t="s">
        <v>266</v>
      </c>
      <c r="L2" s="458" t="s">
        <v>267</v>
      </c>
      <c r="M2" s="458" t="s">
        <v>268</v>
      </c>
      <c r="N2" s="633"/>
    </row>
    <row r="3" spans="1:14" x14ac:dyDescent="0.2">
      <c r="A3" s="459">
        <v>1</v>
      </c>
      <c r="B3" s="457">
        <v>2</v>
      </c>
      <c r="C3" s="457">
        <v>3</v>
      </c>
      <c r="D3" s="457">
        <v>4</v>
      </c>
      <c r="E3" s="457">
        <v>5</v>
      </c>
      <c r="F3" s="457">
        <v>6</v>
      </c>
      <c r="G3" s="457">
        <v>7</v>
      </c>
      <c r="H3" s="457">
        <v>8</v>
      </c>
      <c r="I3" s="457">
        <v>9</v>
      </c>
      <c r="J3" s="457">
        <v>10</v>
      </c>
      <c r="K3" s="457"/>
      <c r="L3" s="457"/>
      <c r="M3" s="457"/>
      <c r="N3" s="457" t="s">
        <v>269</v>
      </c>
    </row>
    <row r="4" spans="1:14" ht="17.25" customHeight="1" x14ac:dyDescent="0.2">
      <c r="A4" s="460" t="s">
        <v>270</v>
      </c>
      <c r="B4" s="461">
        <v>1</v>
      </c>
      <c r="C4" s="462">
        <v>69000000</v>
      </c>
      <c r="D4" s="462">
        <v>69000000</v>
      </c>
      <c r="E4" s="462">
        <v>69000000</v>
      </c>
      <c r="F4" s="462">
        <v>69000000</v>
      </c>
      <c r="G4" s="462">
        <v>69000000</v>
      </c>
      <c r="H4" s="462">
        <v>69000000</v>
      </c>
      <c r="I4" s="462">
        <v>69000000</v>
      </c>
      <c r="J4" s="462">
        <v>69000000</v>
      </c>
      <c r="K4" s="462">
        <v>69000000</v>
      </c>
      <c r="L4" s="462">
        <v>69000000</v>
      </c>
      <c r="M4" s="462">
        <v>69000000</v>
      </c>
      <c r="N4" s="462">
        <f t="shared" ref="N4:N29" si="0">SUM(C4:M4)</f>
        <v>759000000</v>
      </c>
    </row>
    <row r="5" spans="1:14" ht="45" x14ac:dyDescent="0.2">
      <c r="A5" s="460" t="s">
        <v>271</v>
      </c>
      <c r="B5" s="461">
        <v>2</v>
      </c>
      <c r="C5" s="462"/>
      <c r="D5" s="462"/>
      <c r="E5" s="462"/>
      <c r="F5" s="462"/>
      <c r="G5" s="462"/>
      <c r="H5" s="462"/>
      <c r="I5" s="462"/>
      <c r="J5" s="462"/>
      <c r="K5" s="462"/>
      <c r="L5" s="462"/>
      <c r="M5" s="462"/>
      <c r="N5" s="462">
        <f t="shared" si="0"/>
        <v>0</v>
      </c>
    </row>
    <row r="6" spans="1:14" x14ac:dyDescent="0.2">
      <c r="A6" s="460" t="s">
        <v>272</v>
      </c>
      <c r="B6" s="461">
        <v>3</v>
      </c>
      <c r="C6" s="462"/>
      <c r="D6" s="462"/>
      <c r="E6" s="462"/>
      <c r="F6" s="462"/>
      <c r="G6" s="462"/>
      <c r="H6" s="462"/>
      <c r="I6" s="462"/>
      <c r="J6" s="462"/>
      <c r="K6" s="462"/>
      <c r="L6" s="462"/>
      <c r="M6" s="462"/>
      <c r="N6" s="462">
        <f t="shared" si="0"/>
        <v>0</v>
      </c>
    </row>
    <row r="7" spans="1:14" ht="45" x14ac:dyDescent="0.2">
      <c r="A7" s="460" t="s">
        <v>273</v>
      </c>
      <c r="B7" s="461">
        <v>4</v>
      </c>
      <c r="C7" s="462"/>
      <c r="D7" s="462"/>
      <c r="E7" s="462"/>
      <c r="F7" s="462"/>
      <c r="G7" s="462"/>
      <c r="H7" s="462"/>
      <c r="I7" s="462"/>
      <c r="J7" s="462"/>
      <c r="K7" s="462"/>
      <c r="L7" s="462"/>
      <c r="M7" s="462"/>
      <c r="N7" s="462">
        <f t="shared" si="0"/>
        <v>0</v>
      </c>
    </row>
    <row r="8" spans="1:14" x14ac:dyDescent="0.2">
      <c r="A8" s="460" t="s">
        <v>274</v>
      </c>
      <c r="B8" s="461">
        <v>5</v>
      </c>
      <c r="C8" s="462">
        <v>2060485</v>
      </c>
      <c r="D8" s="462">
        <v>2060485</v>
      </c>
      <c r="E8" s="462">
        <v>2060485</v>
      </c>
      <c r="F8" s="462">
        <v>2060485</v>
      </c>
      <c r="G8" s="462">
        <v>2060485</v>
      </c>
      <c r="H8" s="462">
        <v>2060485</v>
      </c>
      <c r="I8" s="462">
        <v>2060485</v>
      </c>
      <c r="J8" s="462">
        <v>2060485</v>
      </c>
      <c r="K8" s="462">
        <v>2060485</v>
      </c>
      <c r="L8" s="462">
        <v>2060485</v>
      </c>
      <c r="M8" s="462">
        <v>2060485</v>
      </c>
      <c r="N8" s="462">
        <f t="shared" si="0"/>
        <v>22665335</v>
      </c>
    </row>
    <row r="9" spans="1:14" ht="22.5" x14ac:dyDescent="0.2">
      <c r="A9" s="460" t="s">
        <v>275</v>
      </c>
      <c r="B9" s="461">
        <v>7</v>
      </c>
      <c r="C9" s="462"/>
      <c r="D9" s="462"/>
      <c r="E9" s="462"/>
      <c r="F9" s="462"/>
      <c r="G9" s="462"/>
      <c r="H9" s="462"/>
      <c r="I9" s="462"/>
      <c r="J9" s="462"/>
      <c r="K9" s="462"/>
      <c r="L9" s="462"/>
      <c r="M9" s="462"/>
      <c r="N9" s="462">
        <f t="shared" si="0"/>
        <v>0</v>
      </c>
    </row>
    <row r="10" spans="1:14" s="466" customFormat="1" ht="25.5" x14ac:dyDescent="0.25">
      <c r="A10" s="463" t="s">
        <v>276</v>
      </c>
      <c r="B10" s="464" t="s">
        <v>277</v>
      </c>
      <c r="C10" s="465">
        <f t="shared" ref="C10:M10" si="1">SUM(C4:C9)</f>
        <v>71060485</v>
      </c>
      <c r="D10" s="465">
        <f t="shared" si="1"/>
        <v>71060485</v>
      </c>
      <c r="E10" s="465">
        <f t="shared" si="1"/>
        <v>71060485</v>
      </c>
      <c r="F10" s="465">
        <f t="shared" si="1"/>
        <v>71060485</v>
      </c>
      <c r="G10" s="465">
        <f t="shared" si="1"/>
        <v>71060485</v>
      </c>
      <c r="H10" s="465">
        <f t="shared" si="1"/>
        <v>71060485</v>
      </c>
      <c r="I10" s="465">
        <f t="shared" si="1"/>
        <v>71060485</v>
      </c>
      <c r="J10" s="465">
        <f t="shared" si="1"/>
        <v>71060485</v>
      </c>
      <c r="K10" s="465">
        <f t="shared" si="1"/>
        <v>71060485</v>
      </c>
      <c r="L10" s="465">
        <f t="shared" si="1"/>
        <v>71060485</v>
      </c>
      <c r="M10" s="465">
        <f t="shared" si="1"/>
        <v>71060485</v>
      </c>
      <c r="N10" s="462">
        <f t="shared" si="0"/>
        <v>781665335</v>
      </c>
    </row>
    <row r="11" spans="1:14" s="466" customFormat="1" ht="25.5" x14ac:dyDescent="0.25">
      <c r="A11" s="463" t="s">
        <v>278</v>
      </c>
      <c r="B11" s="464" t="s">
        <v>279</v>
      </c>
      <c r="C11" s="465">
        <f>C10/2</f>
        <v>35530242.5</v>
      </c>
      <c r="D11" s="465">
        <f t="shared" ref="D11:M11" si="2">D10/2</f>
        <v>35530242.5</v>
      </c>
      <c r="E11" s="465">
        <f t="shared" si="2"/>
        <v>35530242.5</v>
      </c>
      <c r="F11" s="465">
        <f t="shared" si="2"/>
        <v>35530242.5</v>
      </c>
      <c r="G11" s="465">
        <f t="shared" si="2"/>
        <v>35530242.5</v>
      </c>
      <c r="H11" s="465">
        <f t="shared" si="2"/>
        <v>35530242.5</v>
      </c>
      <c r="I11" s="465">
        <f t="shared" si="2"/>
        <v>35530242.5</v>
      </c>
      <c r="J11" s="465">
        <f t="shared" si="2"/>
        <v>35530242.5</v>
      </c>
      <c r="K11" s="465">
        <f t="shared" si="2"/>
        <v>35530242.5</v>
      </c>
      <c r="L11" s="465">
        <f t="shared" si="2"/>
        <v>35530242.5</v>
      </c>
      <c r="M11" s="465">
        <f t="shared" si="2"/>
        <v>35530242.5</v>
      </c>
      <c r="N11" s="462">
        <f t="shared" si="0"/>
        <v>390832667.5</v>
      </c>
    </row>
    <row r="12" spans="1:14" s="466" customFormat="1" ht="33.75" x14ac:dyDescent="0.25">
      <c r="A12" s="463" t="s">
        <v>280</v>
      </c>
      <c r="B12" s="464" t="s">
        <v>281</v>
      </c>
      <c r="C12" s="465">
        <f t="shared" ref="C12:M12" si="3">SUM(C13:C19)</f>
        <v>2105000</v>
      </c>
      <c r="D12" s="465">
        <f t="shared" si="3"/>
        <v>0</v>
      </c>
      <c r="E12" s="465">
        <f t="shared" si="3"/>
        <v>0</v>
      </c>
      <c r="F12" s="465">
        <f t="shared" si="3"/>
        <v>0</v>
      </c>
      <c r="G12" s="465">
        <f t="shared" si="3"/>
        <v>0</v>
      </c>
      <c r="H12" s="465">
        <f t="shared" si="3"/>
        <v>0</v>
      </c>
      <c r="I12" s="465">
        <f t="shared" si="3"/>
        <v>0</v>
      </c>
      <c r="J12" s="465">
        <f t="shared" si="3"/>
        <v>0</v>
      </c>
      <c r="K12" s="465">
        <f t="shared" si="3"/>
        <v>0</v>
      </c>
      <c r="L12" s="465">
        <f t="shared" si="3"/>
        <v>0</v>
      </c>
      <c r="M12" s="465">
        <f t="shared" si="3"/>
        <v>0</v>
      </c>
      <c r="N12" s="462">
        <f t="shared" si="0"/>
        <v>2105000</v>
      </c>
    </row>
    <row r="13" spans="1:14" ht="22.5" x14ac:dyDescent="0.2">
      <c r="A13" s="460" t="s">
        <v>282</v>
      </c>
      <c r="B13" s="461">
        <v>11</v>
      </c>
      <c r="C13" s="462"/>
      <c r="D13" s="462"/>
      <c r="E13" s="462"/>
      <c r="F13" s="462"/>
      <c r="G13" s="462"/>
      <c r="H13" s="462"/>
      <c r="I13" s="462"/>
      <c r="J13" s="462"/>
      <c r="K13" s="462"/>
      <c r="L13" s="462"/>
      <c r="M13" s="462"/>
      <c r="N13" s="462">
        <f t="shared" si="0"/>
        <v>0</v>
      </c>
    </row>
    <row r="14" spans="1:14" ht="27" customHeight="1" x14ac:dyDescent="0.2">
      <c r="A14" s="460" t="s">
        <v>283</v>
      </c>
      <c r="B14" s="461">
        <v>12</v>
      </c>
      <c r="C14" s="462"/>
      <c r="D14" s="462"/>
      <c r="E14" s="462"/>
      <c r="F14" s="462"/>
      <c r="G14" s="462"/>
      <c r="H14" s="462"/>
      <c r="I14" s="462"/>
      <c r="J14" s="462"/>
      <c r="K14" s="462"/>
      <c r="L14" s="462"/>
      <c r="M14" s="462"/>
      <c r="N14" s="462">
        <f t="shared" si="0"/>
        <v>0</v>
      </c>
    </row>
    <row r="15" spans="1:14" ht="29.25" customHeight="1" x14ac:dyDescent="0.2">
      <c r="A15" s="460" t="s">
        <v>284</v>
      </c>
      <c r="B15" s="461">
        <v>13</v>
      </c>
      <c r="C15" s="462"/>
      <c r="D15" s="462"/>
      <c r="E15" s="462"/>
      <c r="F15" s="462"/>
      <c r="G15" s="462"/>
      <c r="H15" s="462"/>
      <c r="I15" s="462"/>
      <c r="J15" s="462"/>
      <c r="K15" s="462"/>
      <c r="L15" s="462"/>
      <c r="M15" s="462"/>
      <c r="N15" s="462">
        <f t="shared" si="0"/>
        <v>0</v>
      </c>
    </row>
    <row r="16" spans="1:14" x14ac:dyDescent="0.2">
      <c r="A16" s="460" t="s">
        <v>285</v>
      </c>
      <c r="B16" s="461">
        <v>14</v>
      </c>
      <c r="C16" s="462"/>
      <c r="D16" s="462"/>
      <c r="E16" s="462"/>
      <c r="F16" s="462"/>
      <c r="G16" s="462"/>
      <c r="H16" s="462"/>
      <c r="I16" s="462"/>
      <c r="J16" s="462"/>
      <c r="K16" s="462"/>
      <c r="L16" s="462"/>
      <c r="M16" s="462"/>
      <c r="N16" s="462">
        <f t="shared" si="0"/>
        <v>0</v>
      </c>
    </row>
    <row r="17" spans="1:14" x14ac:dyDescent="0.2">
      <c r="A17" s="460" t="s">
        <v>286</v>
      </c>
      <c r="B17" s="461">
        <v>15</v>
      </c>
      <c r="C17" s="462">
        <v>2105000</v>
      </c>
      <c r="D17" s="462">
        <v>0</v>
      </c>
      <c r="E17" s="462"/>
      <c r="F17" s="462"/>
      <c r="G17" s="462"/>
      <c r="H17" s="462"/>
      <c r="I17" s="462"/>
      <c r="J17" s="462"/>
      <c r="K17" s="462"/>
      <c r="L17" s="462"/>
      <c r="M17" s="462"/>
      <c r="N17" s="462">
        <f t="shared" si="0"/>
        <v>2105000</v>
      </c>
    </row>
    <row r="18" spans="1:14" x14ac:dyDescent="0.2">
      <c r="A18" s="460" t="s">
        <v>287</v>
      </c>
      <c r="B18" s="461">
        <v>16</v>
      </c>
      <c r="C18" s="462"/>
      <c r="D18" s="462"/>
      <c r="E18" s="462"/>
      <c r="F18" s="462"/>
      <c r="G18" s="462"/>
      <c r="H18" s="462"/>
      <c r="I18" s="462"/>
      <c r="J18" s="462"/>
      <c r="K18" s="462"/>
      <c r="L18" s="462"/>
      <c r="M18" s="462"/>
      <c r="N18" s="462">
        <f t="shared" si="0"/>
        <v>0</v>
      </c>
    </row>
    <row r="19" spans="1:14" ht="24.75" customHeight="1" x14ac:dyDescent="0.2">
      <c r="A19" s="460" t="s">
        <v>288</v>
      </c>
      <c r="B19" s="461">
        <v>17</v>
      </c>
      <c r="C19" s="462"/>
      <c r="D19" s="462"/>
      <c r="E19" s="462"/>
      <c r="F19" s="462"/>
      <c r="G19" s="462"/>
      <c r="H19" s="462"/>
      <c r="I19" s="462"/>
      <c r="J19" s="462"/>
      <c r="K19" s="462"/>
      <c r="L19" s="462"/>
      <c r="M19" s="462"/>
      <c r="N19" s="462">
        <f t="shared" si="0"/>
        <v>0</v>
      </c>
    </row>
    <row r="20" spans="1:14" s="466" customFormat="1" ht="33.75" x14ac:dyDescent="0.25">
      <c r="A20" s="463" t="s">
        <v>289</v>
      </c>
      <c r="B20" s="464" t="s">
        <v>290</v>
      </c>
      <c r="C20" s="465">
        <f>SUM(C21:C27)</f>
        <v>0</v>
      </c>
      <c r="D20" s="465">
        <f t="shared" ref="D20:M20" si="4">SUM(D21:D27)</f>
        <v>0</v>
      </c>
      <c r="E20" s="465">
        <f t="shared" si="4"/>
        <v>0</v>
      </c>
      <c r="F20" s="465">
        <f t="shared" si="4"/>
        <v>0</v>
      </c>
      <c r="G20" s="465">
        <f t="shared" si="4"/>
        <v>0</v>
      </c>
      <c r="H20" s="465">
        <f t="shared" si="4"/>
        <v>0</v>
      </c>
      <c r="I20" s="465">
        <f t="shared" si="4"/>
        <v>0</v>
      </c>
      <c r="J20" s="465">
        <f t="shared" si="4"/>
        <v>0</v>
      </c>
      <c r="K20" s="465">
        <f t="shared" si="4"/>
        <v>0</v>
      </c>
      <c r="L20" s="465">
        <f t="shared" si="4"/>
        <v>0</v>
      </c>
      <c r="M20" s="465">
        <f t="shared" si="4"/>
        <v>0</v>
      </c>
      <c r="N20" s="462">
        <f t="shared" si="0"/>
        <v>0</v>
      </c>
    </row>
    <row r="21" spans="1:14" ht="22.5" x14ac:dyDescent="0.2">
      <c r="A21" s="460" t="s">
        <v>282</v>
      </c>
      <c r="B21" s="461">
        <v>19</v>
      </c>
      <c r="C21" s="462"/>
      <c r="D21" s="462"/>
      <c r="E21" s="462"/>
      <c r="F21" s="462"/>
      <c r="G21" s="462"/>
      <c r="H21" s="462"/>
      <c r="I21" s="462"/>
      <c r="J21" s="462"/>
      <c r="K21" s="462"/>
      <c r="L21" s="462"/>
      <c r="M21" s="462"/>
      <c r="N21" s="462">
        <f t="shared" si="0"/>
        <v>0</v>
      </c>
    </row>
    <row r="22" spans="1:14" ht="22.5" x14ac:dyDescent="0.2">
      <c r="A22" s="460" t="s">
        <v>283</v>
      </c>
      <c r="B22" s="461">
        <v>20</v>
      </c>
      <c r="C22" s="462"/>
      <c r="D22" s="462"/>
      <c r="E22" s="462"/>
      <c r="F22" s="462"/>
      <c r="G22" s="462"/>
      <c r="H22" s="462"/>
      <c r="I22" s="462"/>
      <c r="J22" s="462"/>
      <c r="K22" s="462"/>
      <c r="L22" s="462"/>
      <c r="M22" s="462"/>
      <c r="N22" s="462">
        <f t="shared" si="0"/>
        <v>0</v>
      </c>
    </row>
    <row r="23" spans="1:14" x14ac:dyDescent="0.2">
      <c r="A23" s="460" t="s">
        <v>284</v>
      </c>
      <c r="B23" s="461">
        <v>21</v>
      </c>
      <c r="C23" s="462"/>
      <c r="D23" s="462"/>
      <c r="E23" s="462"/>
      <c r="F23" s="462"/>
      <c r="G23" s="462"/>
      <c r="H23" s="462"/>
      <c r="I23" s="462"/>
      <c r="J23" s="462"/>
      <c r="K23" s="462"/>
      <c r="L23" s="462"/>
      <c r="M23" s="462"/>
      <c r="N23" s="462">
        <f t="shared" si="0"/>
        <v>0</v>
      </c>
    </row>
    <row r="24" spans="1:14" x14ac:dyDescent="0.2">
      <c r="A24" s="460" t="s">
        <v>285</v>
      </c>
      <c r="B24" s="461">
        <v>22</v>
      </c>
      <c r="C24" s="462"/>
      <c r="D24" s="462"/>
      <c r="E24" s="462"/>
      <c r="F24" s="462"/>
      <c r="G24" s="462"/>
      <c r="H24" s="462"/>
      <c r="I24" s="462"/>
      <c r="J24" s="462"/>
      <c r="K24" s="462"/>
      <c r="L24" s="462"/>
      <c r="M24" s="462"/>
      <c r="N24" s="462">
        <f t="shared" si="0"/>
        <v>0</v>
      </c>
    </row>
    <row r="25" spans="1:14" x14ac:dyDescent="0.2">
      <c r="A25" s="460" t="s">
        <v>286</v>
      </c>
      <c r="B25" s="461">
        <v>23</v>
      </c>
      <c r="C25" s="462"/>
      <c r="D25" s="462"/>
      <c r="E25" s="462"/>
      <c r="F25" s="462"/>
      <c r="G25" s="462"/>
      <c r="H25" s="462"/>
      <c r="I25" s="462"/>
      <c r="J25" s="462"/>
      <c r="K25" s="462"/>
      <c r="L25" s="462"/>
      <c r="M25" s="462"/>
      <c r="N25" s="462">
        <f t="shared" si="0"/>
        <v>0</v>
      </c>
    </row>
    <row r="26" spans="1:14" x14ac:dyDescent="0.2">
      <c r="A26" s="460" t="s">
        <v>287</v>
      </c>
      <c r="B26" s="461">
        <v>24</v>
      </c>
      <c r="C26" s="462"/>
      <c r="D26" s="462"/>
      <c r="E26" s="462"/>
      <c r="F26" s="462"/>
      <c r="G26" s="462"/>
      <c r="H26" s="462"/>
      <c r="I26" s="462"/>
      <c r="J26" s="462"/>
      <c r="K26" s="462"/>
      <c r="L26" s="462"/>
      <c r="M26" s="462"/>
      <c r="N26" s="462">
        <f t="shared" si="0"/>
        <v>0</v>
      </c>
    </row>
    <row r="27" spans="1:14" ht="23.25" customHeight="1" x14ac:dyDescent="0.2">
      <c r="A27" s="460" t="s">
        <v>288</v>
      </c>
      <c r="B27" s="461">
        <v>25</v>
      </c>
      <c r="C27" s="462"/>
      <c r="D27" s="462"/>
      <c r="E27" s="462"/>
      <c r="F27" s="462"/>
      <c r="G27" s="462"/>
      <c r="H27" s="462"/>
      <c r="I27" s="462"/>
      <c r="J27" s="462"/>
      <c r="K27" s="462"/>
      <c r="L27" s="462"/>
      <c r="M27" s="462"/>
      <c r="N27" s="462">
        <f t="shared" si="0"/>
        <v>0</v>
      </c>
    </row>
    <row r="28" spans="1:14" s="466" customFormat="1" ht="16.5" customHeight="1" x14ac:dyDescent="0.25">
      <c r="A28" s="463" t="s">
        <v>291</v>
      </c>
      <c r="B28" s="464" t="s">
        <v>292</v>
      </c>
      <c r="C28" s="465">
        <f>C12+C20</f>
        <v>2105000</v>
      </c>
      <c r="D28" s="465">
        <f t="shared" ref="D28:M28" si="5">D12+D20</f>
        <v>0</v>
      </c>
      <c r="E28" s="465">
        <f t="shared" si="5"/>
        <v>0</v>
      </c>
      <c r="F28" s="465">
        <f t="shared" si="5"/>
        <v>0</v>
      </c>
      <c r="G28" s="465">
        <f t="shared" si="5"/>
        <v>0</v>
      </c>
      <c r="H28" s="465">
        <f t="shared" si="5"/>
        <v>0</v>
      </c>
      <c r="I28" s="465">
        <f t="shared" si="5"/>
        <v>0</v>
      </c>
      <c r="J28" s="465">
        <f t="shared" si="5"/>
        <v>0</v>
      </c>
      <c r="K28" s="465">
        <f t="shared" si="5"/>
        <v>0</v>
      </c>
      <c r="L28" s="465">
        <f t="shared" si="5"/>
        <v>0</v>
      </c>
      <c r="M28" s="465">
        <f t="shared" si="5"/>
        <v>0</v>
      </c>
      <c r="N28" s="462">
        <f t="shared" si="0"/>
        <v>2105000</v>
      </c>
    </row>
    <row r="29" spans="1:14" s="466" customFormat="1" ht="25.5" x14ac:dyDescent="0.25">
      <c r="A29" s="463" t="s">
        <v>293</v>
      </c>
      <c r="B29" s="464" t="s">
        <v>294</v>
      </c>
      <c r="C29" s="465">
        <f>C11-C28</f>
        <v>33425242.5</v>
      </c>
      <c r="D29" s="465">
        <f t="shared" ref="D29:M29" si="6">D11-D28</f>
        <v>35530242.5</v>
      </c>
      <c r="E29" s="465">
        <f t="shared" si="6"/>
        <v>35530242.5</v>
      </c>
      <c r="F29" s="465">
        <f t="shared" si="6"/>
        <v>35530242.5</v>
      </c>
      <c r="G29" s="465">
        <f t="shared" si="6"/>
        <v>35530242.5</v>
      </c>
      <c r="H29" s="465">
        <f t="shared" si="6"/>
        <v>35530242.5</v>
      </c>
      <c r="I29" s="465">
        <f t="shared" si="6"/>
        <v>35530242.5</v>
      </c>
      <c r="J29" s="465">
        <f t="shared" si="6"/>
        <v>35530242.5</v>
      </c>
      <c r="K29" s="465">
        <f t="shared" si="6"/>
        <v>35530242.5</v>
      </c>
      <c r="L29" s="465">
        <f t="shared" si="6"/>
        <v>35530242.5</v>
      </c>
      <c r="M29" s="465">
        <f t="shared" si="6"/>
        <v>35530242.5</v>
      </c>
      <c r="N29" s="462">
        <f t="shared" si="0"/>
        <v>388727667.5</v>
      </c>
    </row>
    <row r="30" spans="1:14" s="467" customFormat="1" ht="11.25" x14ac:dyDescent="0.2">
      <c r="A30" s="636"/>
      <c r="B30" s="636"/>
      <c r="C30" s="636"/>
      <c r="D30" s="636"/>
      <c r="E30" s="636"/>
      <c r="F30" s="636"/>
      <c r="G30" s="636"/>
      <c r="H30" s="636"/>
      <c r="I30" s="636"/>
      <c r="J30" s="636"/>
      <c r="K30" s="636"/>
      <c r="L30" s="636"/>
      <c r="M30" s="636"/>
      <c r="N30" s="636"/>
    </row>
    <row r="31" spans="1:14" s="467" customFormat="1" ht="11.25" x14ac:dyDescent="0.2">
      <c r="A31" s="631" t="s">
        <v>295</v>
      </c>
      <c r="B31" s="631"/>
      <c r="C31" s="631"/>
      <c r="D31" s="631"/>
      <c r="E31" s="631"/>
      <c r="F31" s="631"/>
      <c r="G31" s="631"/>
      <c r="H31" s="631"/>
      <c r="I31" s="631"/>
      <c r="J31" s="631"/>
      <c r="K31" s="631"/>
      <c r="L31" s="631"/>
      <c r="M31" s="631"/>
      <c r="N31" s="631"/>
    </row>
    <row r="32" spans="1:14" s="467" customFormat="1" ht="11.25" x14ac:dyDescent="0.2">
      <c r="A32" s="631" t="s">
        <v>296</v>
      </c>
      <c r="B32" s="631"/>
      <c r="C32" s="631"/>
      <c r="D32" s="631"/>
      <c r="E32" s="631"/>
      <c r="F32" s="631"/>
      <c r="G32" s="631"/>
      <c r="H32" s="631"/>
      <c r="I32" s="631"/>
      <c r="J32" s="631"/>
      <c r="K32" s="631"/>
      <c r="L32" s="631"/>
      <c r="M32" s="631"/>
      <c r="N32" s="631"/>
    </row>
    <row r="33" spans="1:14" s="467" customFormat="1" ht="25.5" customHeight="1" x14ac:dyDescent="0.2">
      <c r="A33" s="631" t="s">
        <v>297</v>
      </c>
      <c r="B33" s="631"/>
      <c r="C33" s="631"/>
      <c r="D33" s="631"/>
      <c r="E33" s="631"/>
      <c r="F33" s="631"/>
      <c r="G33" s="631"/>
      <c r="H33" s="631"/>
      <c r="I33" s="631"/>
      <c r="J33" s="631"/>
      <c r="K33" s="631"/>
      <c r="L33" s="631"/>
      <c r="M33" s="631"/>
      <c r="N33" s="631"/>
    </row>
  </sheetData>
  <mergeCells count="9">
    <mergeCell ref="A31:N31"/>
    <mergeCell ref="A32:N32"/>
    <mergeCell ref="A33:N33"/>
    <mergeCell ref="A1:A2"/>
    <mergeCell ref="B1:B2"/>
    <mergeCell ref="C1:C2"/>
    <mergeCell ref="D1:M1"/>
    <mergeCell ref="N1:N2"/>
    <mergeCell ref="A30:N30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&amp;CStabilitási tv. 3.§(1) bekezdése szerinti adósságot keletkeztető ügyletekből és kezességvállalásokból fennálló kötelezettségeit az adósságot keletkeztető ügyletek futamidejének 2018. év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view="pageLayout" workbookViewId="0">
      <selection activeCell="C8" sqref="C8"/>
    </sheetView>
  </sheetViews>
  <sheetFormatPr defaultRowHeight="12.75" x14ac:dyDescent="0.2"/>
  <cols>
    <col min="1" max="1" width="32.6640625" customWidth="1"/>
    <col min="2" max="2" width="27.83203125" customWidth="1"/>
    <col min="3" max="3" width="28.33203125" customWidth="1"/>
    <col min="4" max="7" width="19.33203125" customWidth="1"/>
    <col min="8" max="8" width="29.6640625" customWidth="1"/>
    <col min="9" max="10" width="19.33203125" customWidth="1"/>
  </cols>
  <sheetData>
    <row r="1" spans="1:10" ht="19.5" x14ac:dyDescent="0.35">
      <c r="A1" s="638" t="s">
        <v>347</v>
      </c>
      <c r="B1" s="638"/>
      <c r="C1" s="638"/>
      <c r="D1" s="638"/>
      <c r="E1" s="638"/>
      <c r="F1" s="638"/>
      <c r="G1" s="638"/>
      <c r="H1" s="638"/>
      <c r="I1" s="638"/>
      <c r="J1" s="446"/>
    </row>
    <row r="2" spans="1:10" ht="38.25" customHeight="1" x14ac:dyDescent="0.35">
      <c r="A2" s="639" t="s">
        <v>243</v>
      </c>
      <c r="B2" s="639"/>
      <c r="C2" s="639"/>
      <c r="D2" s="639"/>
      <c r="E2" s="639"/>
      <c r="F2" s="639"/>
      <c r="G2" s="639"/>
      <c r="H2" s="639"/>
      <c r="I2" s="639"/>
      <c r="J2" s="446"/>
    </row>
    <row r="3" spans="1:10" ht="15" x14ac:dyDescent="0.25">
      <c r="A3" s="447"/>
      <c r="B3" s="447"/>
      <c r="C3" s="447"/>
      <c r="D3" s="447"/>
      <c r="E3" s="447"/>
      <c r="F3" s="447"/>
      <c r="G3" s="447"/>
      <c r="H3" s="447"/>
      <c r="I3" s="447"/>
      <c r="J3" s="447"/>
    </row>
    <row r="4" spans="1:10" ht="14.25" x14ac:dyDescent="0.2">
      <c r="A4" s="448"/>
      <c r="B4" s="640" t="s">
        <v>244</v>
      </c>
      <c r="C4" s="640"/>
      <c r="D4" s="640"/>
      <c r="E4" s="640" t="s">
        <v>245</v>
      </c>
      <c r="F4" s="640"/>
      <c r="G4" s="640"/>
      <c r="H4" s="640" t="s">
        <v>246</v>
      </c>
      <c r="I4" s="640"/>
      <c r="J4" s="640"/>
    </row>
    <row r="5" spans="1:10" ht="14.25" x14ac:dyDescent="0.2">
      <c r="A5" s="637" t="s">
        <v>247</v>
      </c>
      <c r="B5" s="637" t="s">
        <v>248</v>
      </c>
      <c r="C5" s="637" t="s">
        <v>249</v>
      </c>
      <c r="D5" s="637"/>
      <c r="E5" s="449" t="s">
        <v>248</v>
      </c>
      <c r="F5" s="637" t="s">
        <v>250</v>
      </c>
      <c r="G5" s="637"/>
      <c r="H5" s="637" t="s">
        <v>248</v>
      </c>
      <c r="I5" s="637" t="s">
        <v>251</v>
      </c>
      <c r="J5" s="637"/>
    </row>
    <row r="6" spans="1:10" ht="14.25" x14ac:dyDescent="0.2">
      <c r="A6" s="637"/>
      <c r="B6" s="637"/>
      <c r="C6" s="448" t="s">
        <v>252</v>
      </c>
      <c r="D6" s="448" t="s">
        <v>253</v>
      </c>
      <c r="E6" s="450"/>
      <c r="F6" s="448" t="s">
        <v>252</v>
      </c>
      <c r="G6" s="448" t="s">
        <v>253</v>
      </c>
      <c r="H6" s="637"/>
      <c r="I6" s="448" t="s">
        <v>252</v>
      </c>
      <c r="J6" s="448" t="s">
        <v>253</v>
      </c>
    </row>
    <row r="7" spans="1:10" ht="15" x14ac:dyDescent="0.25">
      <c r="A7" s="451"/>
      <c r="B7" s="451"/>
      <c r="C7" s="452"/>
      <c r="D7" s="452"/>
      <c r="E7" s="451"/>
      <c r="F7" s="452"/>
      <c r="G7" s="452"/>
      <c r="H7" s="451"/>
      <c r="I7" s="452">
        <f>C7-F7</f>
        <v>0</v>
      </c>
      <c r="J7" s="452">
        <f>D7-G7</f>
        <v>0</v>
      </c>
    </row>
    <row r="8" spans="1:10" ht="14.25" x14ac:dyDescent="0.2">
      <c r="A8" s="453"/>
      <c r="B8" s="454" t="s">
        <v>254</v>
      </c>
      <c r="C8" s="455">
        <f>SUM(C7)</f>
        <v>0</v>
      </c>
      <c r="D8" s="455">
        <f>SUM(D7)</f>
        <v>0</v>
      </c>
      <c r="E8" s="453"/>
      <c r="F8" s="455">
        <f>SUM(F7)</f>
        <v>0</v>
      </c>
      <c r="G8" s="455">
        <f>SUM(G7)</f>
        <v>0</v>
      </c>
      <c r="H8" s="453"/>
      <c r="I8" s="455">
        <f>SUM(I7)</f>
        <v>0</v>
      </c>
      <c r="J8" s="455">
        <f>SUM(J7)</f>
        <v>0</v>
      </c>
    </row>
    <row r="9" spans="1:10" ht="15" x14ac:dyDescent="0.25">
      <c r="A9" s="447"/>
      <c r="B9" s="447"/>
      <c r="C9" s="456"/>
      <c r="D9" s="456"/>
      <c r="E9" s="447"/>
      <c r="F9" s="456"/>
      <c r="G9" s="456"/>
      <c r="H9" s="447"/>
      <c r="I9" s="456"/>
      <c r="J9" s="456"/>
    </row>
    <row r="10" spans="1:10" ht="15" x14ac:dyDescent="0.25">
      <c r="A10" s="447"/>
      <c r="B10" s="447"/>
      <c r="C10" s="456"/>
      <c r="D10" s="456"/>
      <c r="E10" s="447"/>
      <c r="F10" s="456"/>
      <c r="G10" s="456"/>
      <c r="H10" s="447"/>
      <c r="I10" s="456"/>
      <c r="J10" s="456"/>
    </row>
  </sheetData>
  <mergeCells count="11">
    <mergeCell ref="I5:J5"/>
    <mergeCell ref="A1:I1"/>
    <mergeCell ref="A2:I2"/>
    <mergeCell ref="B4:D4"/>
    <mergeCell ref="E4:G4"/>
    <mergeCell ref="H4:J4"/>
    <mergeCell ref="A5:A6"/>
    <mergeCell ref="B5:B6"/>
    <mergeCell ref="C5:D5"/>
    <mergeCell ref="F5:G5"/>
    <mergeCell ref="H5:H6"/>
  </mergeCells>
  <pageMargins left="0.7" right="0.7" top="0.75" bottom="0.75" header="0.3" footer="0.3"/>
  <pageSetup paperSize="9" scale="62" orientation="landscape" r:id="rId1"/>
  <headerFooter>
    <oddHeader>&amp;LKUNMADARAS NAGYKÖZSÉG ÖNKORMÁNYZATA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topLeftCell="A10" zoomScaleNormal="100" zoomScaleSheetLayoutView="100" zoomScalePageLayoutView="80" workbookViewId="0">
      <selection activeCell="F43" sqref="F43"/>
    </sheetView>
  </sheetViews>
  <sheetFormatPr defaultColWidth="13" defaultRowHeight="32.25" customHeight="1" x14ac:dyDescent="0.2"/>
  <cols>
    <col min="1" max="1" width="7" customWidth="1"/>
    <col min="2" max="2" width="57.1640625" customWidth="1"/>
    <col min="3" max="4" width="15.5" customWidth="1"/>
  </cols>
  <sheetData>
    <row r="1" spans="1:4" ht="24.75" customHeight="1" thickBot="1" x14ac:dyDescent="0.25">
      <c r="A1" s="557" t="s">
        <v>118</v>
      </c>
      <c r="B1" s="558"/>
      <c r="C1" s="25"/>
      <c r="D1" s="25"/>
    </row>
    <row r="2" spans="1:4" ht="15.75" customHeight="1" thickBot="1" x14ac:dyDescent="0.25">
      <c r="A2" s="36"/>
      <c r="B2" s="42"/>
      <c r="C2" s="26"/>
      <c r="D2" s="26"/>
    </row>
    <row r="3" spans="1:4" ht="32.25" customHeight="1" thickBot="1" x14ac:dyDescent="0.25">
      <c r="A3" s="551"/>
      <c r="B3" s="553" t="s">
        <v>45</v>
      </c>
      <c r="C3" s="547" t="s">
        <v>333</v>
      </c>
      <c r="D3" s="547" t="s">
        <v>341</v>
      </c>
    </row>
    <row r="4" spans="1:4" ht="13.5" customHeight="1" thickBot="1" x14ac:dyDescent="0.25">
      <c r="A4" s="552"/>
      <c r="B4" s="554"/>
      <c r="C4" s="548"/>
      <c r="D4" s="548"/>
    </row>
    <row r="5" spans="1:4" ht="17.25" customHeight="1" thickBot="1" x14ac:dyDescent="0.25">
      <c r="A5" s="44"/>
      <c r="B5" s="45"/>
      <c r="C5" s="29"/>
      <c r="D5" s="29"/>
    </row>
    <row r="6" spans="1:4" ht="28.5" customHeight="1" x14ac:dyDescent="0.25">
      <c r="A6" s="47" t="s">
        <v>46</v>
      </c>
      <c r="B6" s="48" t="s">
        <v>47</v>
      </c>
      <c r="C6" s="75">
        <v>0</v>
      </c>
      <c r="D6" s="75">
        <v>0</v>
      </c>
    </row>
    <row r="7" spans="1:4" ht="18.75" customHeight="1" x14ac:dyDescent="0.25">
      <c r="A7" s="49"/>
      <c r="B7" s="50" t="s">
        <v>48</v>
      </c>
      <c r="C7" s="76">
        <v>0</v>
      </c>
      <c r="D7" s="76">
        <v>0</v>
      </c>
    </row>
    <row r="8" spans="1:4" ht="18.75" customHeight="1" x14ac:dyDescent="0.25">
      <c r="A8" s="51"/>
      <c r="B8" s="52" t="s">
        <v>49</v>
      </c>
      <c r="C8" s="77">
        <v>0</v>
      </c>
      <c r="D8" s="77">
        <v>0</v>
      </c>
    </row>
    <row r="9" spans="1:4" ht="27.75" customHeight="1" x14ac:dyDescent="0.25">
      <c r="A9" s="51"/>
      <c r="B9" s="53" t="s">
        <v>50</v>
      </c>
      <c r="C9" s="77">
        <v>0</v>
      </c>
      <c r="D9" s="77">
        <v>0</v>
      </c>
    </row>
    <row r="10" spans="1:4" ht="27" customHeight="1" x14ac:dyDescent="0.25">
      <c r="A10" s="51"/>
      <c r="B10" s="53" t="s">
        <v>51</v>
      </c>
      <c r="C10" s="77">
        <v>0</v>
      </c>
      <c r="D10" s="77">
        <v>0</v>
      </c>
    </row>
    <row r="11" spans="1:4" ht="28.5" customHeight="1" x14ac:dyDescent="0.25">
      <c r="A11" s="51"/>
      <c r="B11" s="52" t="s">
        <v>52</v>
      </c>
      <c r="C11" s="77">
        <v>0</v>
      </c>
      <c r="D11" s="77">
        <v>0</v>
      </c>
    </row>
    <row r="12" spans="1:4" ht="18.75" customHeight="1" x14ac:dyDescent="0.25">
      <c r="A12" s="51"/>
      <c r="B12" s="52" t="s">
        <v>53</v>
      </c>
      <c r="C12" s="77">
        <v>0</v>
      </c>
      <c r="D12" s="77">
        <v>0</v>
      </c>
    </row>
    <row r="13" spans="1:4" ht="18.75" customHeight="1" x14ac:dyDescent="0.25">
      <c r="A13" s="51"/>
      <c r="B13" s="52" t="s">
        <v>54</v>
      </c>
      <c r="C13" s="77">
        <v>0</v>
      </c>
      <c r="D13" s="77">
        <v>0</v>
      </c>
    </row>
    <row r="14" spans="1:4" ht="26.25" customHeight="1" x14ac:dyDescent="0.25">
      <c r="A14" s="49"/>
      <c r="B14" s="50" t="s">
        <v>55</v>
      </c>
      <c r="C14" s="76">
        <v>0</v>
      </c>
      <c r="D14" s="76">
        <v>0</v>
      </c>
    </row>
    <row r="15" spans="1:4" ht="30" customHeight="1" thickBot="1" x14ac:dyDescent="0.3">
      <c r="A15" s="54"/>
      <c r="B15" s="55" t="s">
        <v>56</v>
      </c>
      <c r="C15" s="78">
        <v>0</v>
      </c>
      <c r="D15" s="78">
        <v>0</v>
      </c>
    </row>
    <row r="16" spans="1:4" ht="33" customHeight="1" thickBot="1" x14ac:dyDescent="0.3">
      <c r="A16" s="46" t="s">
        <v>57</v>
      </c>
      <c r="B16" s="56" t="s">
        <v>58</v>
      </c>
      <c r="C16" s="79">
        <v>0</v>
      </c>
      <c r="D16" s="79">
        <v>0</v>
      </c>
    </row>
    <row r="17" spans="1:4" ht="21.75" customHeight="1" x14ac:dyDescent="0.25">
      <c r="A17" s="47" t="s">
        <v>59</v>
      </c>
      <c r="B17" s="48" t="s">
        <v>60</v>
      </c>
      <c r="C17" s="75">
        <v>0</v>
      </c>
      <c r="D17" s="75">
        <v>0</v>
      </c>
    </row>
    <row r="18" spans="1:4" ht="19.5" customHeight="1" x14ac:dyDescent="0.25">
      <c r="A18" s="49"/>
      <c r="B18" s="50" t="s">
        <v>61</v>
      </c>
      <c r="C18" s="76">
        <v>0</v>
      </c>
      <c r="D18" s="76">
        <v>0</v>
      </c>
    </row>
    <row r="19" spans="1:4" ht="19.5" customHeight="1" x14ac:dyDescent="0.25">
      <c r="A19" s="51"/>
      <c r="B19" s="52" t="s">
        <v>62</v>
      </c>
      <c r="C19" s="77">
        <v>0</v>
      </c>
      <c r="D19" s="77">
        <v>0</v>
      </c>
    </row>
    <row r="20" spans="1:4" ht="19.5" customHeight="1" x14ac:dyDescent="0.25">
      <c r="A20" s="51"/>
      <c r="B20" s="52" t="s">
        <v>63</v>
      </c>
      <c r="C20" s="77">
        <v>0</v>
      </c>
      <c r="D20" s="77">
        <v>0</v>
      </c>
    </row>
    <row r="21" spans="1:4" ht="19.5" customHeight="1" x14ac:dyDescent="0.25">
      <c r="A21" s="49"/>
      <c r="B21" s="50" t="s">
        <v>64</v>
      </c>
      <c r="C21" s="76">
        <v>0</v>
      </c>
      <c r="D21" s="76">
        <v>0</v>
      </c>
    </row>
    <row r="22" spans="1:4" ht="19.5" customHeight="1" x14ac:dyDescent="0.25">
      <c r="A22" s="51"/>
      <c r="B22" s="52" t="s">
        <v>65</v>
      </c>
      <c r="C22" s="77">
        <v>0</v>
      </c>
      <c r="D22" s="77">
        <v>0</v>
      </c>
    </row>
    <row r="23" spans="1:4" ht="19.5" customHeight="1" x14ac:dyDescent="0.25">
      <c r="A23" s="51"/>
      <c r="B23" s="52" t="s">
        <v>66</v>
      </c>
      <c r="C23" s="77">
        <v>0</v>
      </c>
      <c r="D23" s="77">
        <v>0</v>
      </c>
    </row>
    <row r="24" spans="1:4" ht="19.5" customHeight="1" x14ac:dyDescent="0.25">
      <c r="A24" s="51"/>
      <c r="B24" s="52" t="s">
        <v>67</v>
      </c>
      <c r="C24" s="77">
        <v>0</v>
      </c>
      <c r="D24" s="77">
        <v>0</v>
      </c>
    </row>
    <row r="25" spans="1:4" ht="19.5" customHeight="1" thickBot="1" x14ac:dyDescent="0.3">
      <c r="A25" s="57"/>
      <c r="B25" s="58" t="s">
        <v>68</v>
      </c>
      <c r="C25" s="80">
        <v>0</v>
      </c>
      <c r="D25" s="80">
        <v>0</v>
      </c>
    </row>
    <row r="26" spans="1:4" ht="19.5" customHeight="1" thickBot="1" x14ac:dyDescent="0.3">
      <c r="A26" s="46" t="s">
        <v>69</v>
      </c>
      <c r="B26" s="86" t="s">
        <v>70</v>
      </c>
      <c r="C26" s="79">
        <v>0</v>
      </c>
      <c r="D26" s="79">
        <v>0</v>
      </c>
    </row>
    <row r="27" spans="1:4" ht="19.5" customHeight="1" thickBot="1" x14ac:dyDescent="0.3">
      <c r="A27" s="83" t="s">
        <v>71</v>
      </c>
      <c r="B27" s="84" t="s">
        <v>72</v>
      </c>
      <c r="C27" s="85">
        <v>0</v>
      </c>
      <c r="D27" s="85">
        <v>0</v>
      </c>
    </row>
    <row r="28" spans="1:4" ht="19.5" customHeight="1" x14ac:dyDescent="0.25">
      <c r="A28" s="47" t="s">
        <v>73</v>
      </c>
      <c r="B28" s="59" t="s">
        <v>74</v>
      </c>
      <c r="C28" s="75">
        <v>0</v>
      </c>
      <c r="D28" s="75">
        <v>0</v>
      </c>
    </row>
    <row r="29" spans="1:4" ht="30.75" customHeight="1" x14ac:dyDescent="0.25">
      <c r="A29" s="51"/>
      <c r="B29" s="52" t="s">
        <v>75</v>
      </c>
      <c r="C29" s="77">
        <v>0</v>
      </c>
      <c r="D29" s="77">
        <v>0</v>
      </c>
    </row>
    <row r="30" spans="1:4" ht="24" customHeight="1" thickBot="1" x14ac:dyDescent="0.3">
      <c r="A30" s="57"/>
      <c r="B30" s="58" t="s">
        <v>76</v>
      </c>
      <c r="C30" s="80">
        <v>0</v>
      </c>
      <c r="D30" s="80">
        <v>0</v>
      </c>
    </row>
    <row r="31" spans="1:4" ht="24" customHeight="1" x14ac:dyDescent="0.25">
      <c r="A31" s="47" t="s">
        <v>77</v>
      </c>
      <c r="B31" s="48" t="s">
        <v>78</v>
      </c>
      <c r="C31" s="75">
        <v>0</v>
      </c>
      <c r="D31" s="75">
        <v>0</v>
      </c>
    </row>
    <row r="32" spans="1:4" ht="27.75" customHeight="1" x14ac:dyDescent="0.25">
      <c r="A32" s="51"/>
      <c r="B32" s="52" t="s">
        <v>79</v>
      </c>
      <c r="C32" s="77">
        <v>0</v>
      </c>
      <c r="D32" s="77">
        <v>0</v>
      </c>
    </row>
    <row r="33" spans="1:4" ht="30" customHeight="1" thickBot="1" x14ac:dyDescent="0.3">
      <c r="A33" s="57"/>
      <c r="B33" s="58" t="s">
        <v>80</v>
      </c>
      <c r="C33" s="80">
        <v>0</v>
      </c>
      <c r="D33" s="80">
        <v>0</v>
      </c>
    </row>
    <row r="34" spans="1:4" ht="24" customHeight="1" thickBot="1" x14ac:dyDescent="0.3">
      <c r="A34" s="96"/>
      <c r="B34" s="97" t="s">
        <v>81</v>
      </c>
      <c r="C34" s="98">
        <v>0</v>
      </c>
      <c r="D34" s="98">
        <v>0</v>
      </c>
    </row>
    <row r="35" spans="1:4" ht="24" customHeight="1" x14ac:dyDescent="0.25">
      <c r="A35" s="47" t="s">
        <v>82</v>
      </c>
      <c r="B35" s="48" t="s">
        <v>83</v>
      </c>
      <c r="C35" s="75">
        <f>SUM(C36:C37)</f>
        <v>135346700</v>
      </c>
      <c r="D35" s="75">
        <f>SUM(D36:D37)</f>
        <v>139486770</v>
      </c>
    </row>
    <row r="36" spans="1:4" ht="27" customHeight="1" x14ac:dyDescent="0.25">
      <c r="A36" s="51"/>
      <c r="B36" s="52" t="s">
        <v>84</v>
      </c>
      <c r="C36" s="77">
        <v>0</v>
      </c>
      <c r="D36" s="77">
        <v>0</v>
      </c>
    </row>
    <row r="37" spans="1:4" ht="24" customHeight="1" thickBot="1" x14ac:dyDescent="0.3">
      <c r="A37" s="57"/>
      <c r="B37" s="60" t="s">
        <v>85</v>
      </c>
      <c r="C37" s="80">
        <v>135346700</v>
      </c>
      <c r="D37" s="80">
        <v>139486770</v>
      </c>
    </row>
    <row r="38" spans="1:4" ht="0.75" customHeight="1" thickBot="1" x14ac:dyDescent="0.25">
      <c r="A38" s="29"/>
      <c r="B38" s="34"/>
      <c r="C38" s="81"/>
      <c r="D38" s="81"/>
    </row>
    <row r="39" spans="1:4" ht="24" customHeight="1" thickBot="1" x14ac:dyDescent="0.25">
      <c r="A39" s="39"/>
      <c r="B39" s="40" t="s">
        <v>86</v>
      </c>
      <c r="C39" s="82">
        <f>C6+C16+C17+C26+C27+C28+C31+C35</f>
        <v>135346700</v>
      </c>
      <c r="D39" s="82">
        <f>D6+D16+D17+D26+D27+D28+D31+D35</f>
        <v>139486770</v>
      </c>
    </row>
    <row r="42" spans="1:4" ht="32.25" customHeight="1" thickBot="1" x14ac:dyDescent="0.25"/>
    <row r="43" spans="1:4" ht="19.5" customHeight="1" thickBot="1" x14ac:dyDescent="0.25">
      <c r="A43" s="36"/>
      <c r="B43" s="37"/>
      <c r="C43" s="26"/>
      <c r="D43" s="26"/>
    </row>
    <row r="44" spans="1:4" ht="32.25" customHeight="1" x14ac:dyDescent="0.2">
      <c r="A44" s="551"/>
      <c r="B44" s="555" t="s">
        <v>87</v>
      </c>
      <c r="C44" s="547" t="s">
        <v>333</v>
      </c>
      <c r="D44" s="547" t="s">
        <v>341</v>
      </c>
    </row>
    <row r="45" spans="1:4" ht="24" customHeight="1" thickBot="1" x14ac:dyDescent="0.25">
      <c r="A45" s="552"/>
      <c r="B45" s="556"/>
      <c r="C45" s="548"/>
      <c r="D45" s="548"/>
    </row>
    <row r="46" spans="1:4" ht="21.75" customHeight="1" thickBot="1" x14ac:dyDescent="0.25">
      <c r="A46" s="41"/>
      <c r="B46" s="35"/>
      <c r="C46" s="532"/>
      <c r="D46" s="28"/>
    </row>
    <row r="47" spans="1:4" ht="21.75" customHeight="1" thickBot="1" x14ac:dyDescent="0.25">
      <c r="A47" s="33"/>
      <c r="B47" s="43" t="s">
        <v>88</v>
      </c>
      <c r="C47" s="87">
        <v>0</v>
      </c>
      <c r="D47" s="87">
        <v>0</v>
      </c>
    </row>
    <row r="48" spans="1:4" ht="21.75" customHeight="1" thickBot="1" x14ac:dyDescent="0.25">
      <c r="A48" s="73" t="s">
        <v>89</v>
      </c>
      <c r="B48" s="74" t="s">
        <v>90</v>
      </c>
      <c r="C48" s="88">
        <v>100930000</v>
      </c>
      <c r="D48" s="88">
        <v>105920079</v>
      </c>
    </row>
    <row r="49" spans="1:4" ht="30" customHeight="1" thickBot="1" x14ac:dyDescent="0.25">
      <c r="A49" s="73" t="s">
        <v>91</v>
      </c>
      <c r="B49" s="74" t="s">
        <v>92</v>
      </c>
      <c r="C49" s="88">
        <v>23416700</v>
      </c>
      <c r="D49" s="88">
        <v>21233691</v>
      </c>
    </row>
    <row r="50" spans="1:4" ht="21.75" customHeight="1" thickBot="1" x14ac:dyDescent="0.25">
      <c r="A50" s="73" t="s">
        <v>93</v>
      </c>
      <c r="B50" s="74" t="s">
        <v>94</v>
      </c>
      <c r="C50" s="88">
        <v>11000000</v>
      </c>
      <c r="D50" s="88">
        <v>12333000</v>
      </c>
    </row>
    <row r="51" spans="1:4" ht="21.75" customHeight="1" thickBot="1" x14ac:dyDescent="0.25">
      <c r="A51" s="73" t="s">
        <v>95</v>
      </c>
      <c r="B51" s="74" t="s">
        <v>96</v>
      </c>
      <c r="C51" s="88">
        <v>0</v>
      </c>
      <c r="D51" s="88">
        <v>0</v>
      </c>
    </row>
    <row r="52" spans="1:4" ht="21.75" customHeight="1" x14ac:dyDescent="0.2">
      <c r="A52" s="72" t="s">
        <v>97</v>
      </c>
      <c r="B52" s="30" t="s">
        <v>98</v>
      </c>
      <c r="C52" s="89">
        <v>0</v>
      </c>
      <c r="D52" s="89">
        <v>0</v>
      </c>
    </row>
    <row r="53" spans="1:4" ht="21.75" customHeight="1" x14ac:dyDescent="0.2">
      <c r="A53" s="62"/>
      <c r="B53" s="63" t="s">
        <v>99</v>
      </c>
      <c r="C53" s="90">
        <v>0</v>
      </c>
      <c r="D53" s="90">
        <v>0</v>
      </c>
    </row>
    <row r="54" spans="1:4" ht="27.75" customHeight="1" x14ac:dyDescent="0.2">
      <c r="A54" s="64"/>
      <c r="B54" s="65" t="s">
        <v>100</v>
      </c>
      <c r="C54" s="90">
        <v>0</v>
      </c>
      <c r="D54" s="90">
        <v>0</v>
      </c>
    </row>
    <row r="55" spans="1:4" ht="28.5" customHeight="1" x14ac:dyDescent="0.2">
      <c r="A55" s="66"/>
      <c r="B55" s="67" t="s">
        <v>101</v>
      </c>
      <c r="C55" s="90">
        <v>0</v>
      </c>
      <c r="D55" s="90">
        <v>0</v>
      </c>
    </row>
    <row r="56" spans="1:4" ht="21.75" customHeight="1" thickBot="1" x14ac:dyDescent="0.25">
      <c r="A56" s="68"/>
      <c r="B56" s="69" t="s">
        <v>102</v>
      </c>
      <c r="C56" s="91">
        <v>0</v>
      </c>
      <c r="D56" s="91">
        <v>0</v>
      </c>
    </row>
    <row r="57" spans="1:4" ht="21.75" customHeight="1" thickBot="1" x14ac:dyDescent="0.25">
      <c r="A57" s="32"/>
      <c r="B57" s="31" t="s">
        <v>103</v>
      </c>
      <c r="C57" s="87">
        <v>0</v>
      </c>
      <c r="D57" s="87">
        <v>0</v>
      </c>
    </row>
    <row r="58" spans="1:4" ht="21.75" customHeight="1" thickBot="1" x14ac:dyDescent="0.25">
      <c r="A58" s="73" t="s">
        <v>104</v>
      </c>
      <c r="B58" s="31" t="s">
        <v>105</v>
      </c>
      <c r="C58" s="87">
        <v>0</v>
      </c>
      <c r="D58" s="87">
        <v>0</v>
      </c>
    </row>
    <row r="59" spans="1:4" ht="21.75" customHeight="1" thickBot="1" x14ac:dyDescent="0.25">
      <c r="A59" s="73" t="s">
        <v>106</v>
      </c>
      <c r="B59" s="31" t="s">
        <v>107</v>
      </c>
      <c r="C59" s="87">
        <v>0</v>
      </c>
      <c r="D59" s="87">
        <v>0</v>
      </c>
    </row>
    <row r="60" spans="1:4" ht="21.75" customHeight="1" x14ac:dyDescent="0.2">
      <c r="A60" s="61" t="s">
        <v>108</v>
      </c>
      <c r="B60" s="30" t="s">
        <v>109</v>
      </c>
      <c r="C60" s="89">
        <v>0</v>
      </c>
      <c r="D60" s="89">
        <v>0</v>
      </c>
    </row>
    <row r="61" spans="1:4" ht="24.75" customHeight="1" x14ac:dyDescent="0.2">
      <c r="A61" s="64"/>
      <c r="B61" s="65" t="s">
        <v>110</v>
      </c>
      <c r="C61" s="90">
        <v>0</v>
      </c>
      <c r="D61" s="90">
        <v>0</v>
      </c>
    </row>
    <row r="62" spans="1:4" ht="24.75" customHeight="1" thickBot="1" x14ac:dyDescent="0.25">
      <c r="A62" s="66"/>
      <c r="B62" s="67" t="s">
        <v>111</v>
      </c>
      <c r="C62" s="92">
        <v>0</v>
      </c>
      <c r="D62" s="92">
        <v>0</v>
      </c>
    </row>
    <row r="63" spans="1:4" ht="24.75" customHeight="1" thickBot="1" x14ac:dyDescent="0.25">
      <c r="A63" s="99"/>
      <c r="B63" s="74" t="s">
        <v>112</v>
      </c>
      <c r="C63" s="88">
        <f>C48+C49+C50+C51+C52+C58+C59+C60</f>
        <v>135346700</v>
      </c>
      <c r="D63" s="88">
        <f>D48+D49+D50+D51+D52+D58+D59+D60</f>
        <v>139486770</v>
      </c>
    </row>
    <row r="64" spans="1:4" ht="24.75" customHeight="1" thickBot="1" x14ac:dyDescent="0.25">
      <c r="A64" s="32" t="s">
        <v>113</v>
      </c>
      <c r="B64" s="31" t="s">
        <v>114</v>
      </c>
      <c r="C64" s="87">
        <v>0</v>
      </c>
      <c r="D64" s="87">
        <v>0</v>
      </c>
    </row>
    <row r="65" spans="1:4" ht="24.75" customHeight="1" thickBot="1" x14ac:dyDescent="0.25">
      <c r="A65" s="27"/>
      <c r="B65" s="38" t="s">
        <v>115</v>
      </c>
      <c r="C65" s="93">
        <v>0</v>
      </c>
      <c r="D65" s="93">
        <v>0</v>
      </c>
    </row>
    <row r="66" spans="1:4" ht="24.75" customHeight="1" thickBot="1" x14ac:dyDescent="0.25">
      <c r="A66" s="70"/>
      <c r="B66" s="71"/>
      <c r="C66" s="94"/>
      <c r="D66" s="94"/>
    </row>
    <row r="67" spans="1:4" ht="24.75" customHeight="1" thickBot="1" x14ac:dyDescent="0.25">
      <c r="A67" s="39"/>
      <c r="B67" s="40" t="s">
        <v>116</v>
      </c>
      <c r="C67" s="95">
        <f>C63+C64</f>
        <v>135346700</v>
      </c>
      <c r="D67" s="95">
        <f>D63+D64</f>
        <v>139486770</v>
      </c>
    </row>
  </sheetData>
  <mergeCells count="9">
    <mergeCell ref="D44:D45"/>
    <mergeCell ref="D3:D4"/>
    <mergeCell ref="A1:B1"/>
    <mergeCell ref="A3:A4"/>
    <mergeCell ref="B3:B4"/>
    <mergeCell ref="C3:C4"/>
    <mergeCell ref="A44:A45"/>
    <mergeCell ref="B44:B45"/>
    <mergeCell ref="C44:C45"/>
  </mergeCells>
  <phoneticPr fontId="0" type="noConversion"/>
  <pageMargins left="0.25" right="0.25" top="0.75" bottom="0.75" header="0.3" footer="0.3"/>
  <pageSetup paperSize="9" scale="81" orientation="portrait" r:id="rId1"/>
  <headerFooter>
    <oddHeader>&amp;L&amp;9KUNMADARAS NAGYKÖZSÉG ÖNKORMÁNYZAT&amp;C2018. ÉVI KÖLTSÉGVETÉS 
EREDETI ELŐIRÁNYZAT
2018.02.28.(adatok forintban)&amp;R1.sz melléklet</oddHeader>
  </headerFooter>
  <rowBreaks count="1" manualBreakCount="1">
    <brk id="4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view="pageLayout" topLeftCell="A37" zoomScale="80" zoomScaleNormal="100" zoomScalePageLayoutView="80" workbookViewId="0">
      <selection activeCell="D51" sqref="D51"/>
    </sheetView>
  </sheetViews>
  <sheetFormatPr defaultColWidth="13" defaultRowHeight="32.25" customHeight="1" x14ac:dyDescent="0.2"/>
  <cols>
    <col min="1" max="1" width="7" customWidth="1"/>
    <col min="2" max="2" width="57.1640625" customWidth="1"/>
    <col min="3" max="4" width="15.5" customWidth="1"/>
  </cols>
  <sheetData>
    <row r="1" spans="1:5" ht="24.75" customHeight="1" thickBot="1" x14ac:dyDescent="0.25">
      <c r="A1" s="557" t="s">
        <v>120</v>
      </c>
      <c r="B1" s="558"/>
      <c r="C1" s="25"/>
      <c r="D1" s="25"/>
      <c r="E1" t="s">
        <v>306</v>
      </c>
    </row>
    <row r="2" spans="1:5" ht="15.75" customHeight="1" thickBot="1" x14ac:dyDescent="0.25">
      <c r="A2" s="36"/>
      <c r="B2" s="42"/>
      <c r="C2" s="26"/>
      <c r="D2" s="26"/>
    </row>
    <row r="3" spans="1:5" ht="32.25" customHeight="1" thickBot="1" x14ac:dyDescent="0.25">
      <c r="A3" s="551"/>
      <c r="B3" s="553" t="s">
        <v>45</v>
      </c>
      <c r="C3" s="547" t="s">
        <v>333</v>
      </c>
      <c r="D3" s="547" t="s">
        <v>341</v>
      </c>
    </row>
    <row r="4" spans="1:5" ht="13.5" customHeight="1" thickBot="1" x14ac:dyDescent="0.25">
      <c r="A4" s="552"/>
      <c r="B4" s="554"/>
      <c r="C4" s="548"/>
      <c r="D4" s="548"/>
    </row>
    <row r="5" spans="1:5" ht="1.5" customHeight="1" thickBot="1" x14ac:dyDescent="0.25">
      <c r="A5" s="44"/>
      <c r="B5" s="45"/>
      <c r="C5" s="29"/>
      <c r="D5" s="29"/>
    </row>
    <row r="6" spans="1:5" ht="28.5" customHeight="1" x14ac:dyDescent="0.25">
      <c r="A6" s="47" t="s">
        <v>46</v>
      </c>
      <c r="B6" s="48" t="s">
        <v>47</v>
      </c>
      <c r="C6" s="75">
        <f>SUM(C7:C15)</f>
        <v>0</v>
      </c>
      <c r="D6" s="75">
        <f>SUM(D7:D15)</f>
        <v>0</v>
      </c>
    </row>
    <row r="7" spans="1:5" ht="18.75" customHeight="1" x14ac:dyDescent="0.25">
      <c r="A7" s="49"/>
      <c r="B7" s="50" t="s">
        <v>48</v>
      </c>
      <c r="C7" s="76">
        <v>0</v>
      </c>
      <c r="D7" s="76">
        <v>0</v>
      </c>
    </row>
    <row r="8" spans="1:5" ht="27" customHeight="1" x14ac:dyDescent="0.25">
      <c r="A8" s="51"/>
      <c r="B8" s="52" t="s">
        <v>49</v>
      </c>
      <c r="C8" s="77">
        <v>0</v>
      </c>
      <c r="D8" s="77">
        <v>0</v>
      </c>
    </row>
    <row r="9" spans="1:5" ht="27.75" customHeight="1" x14ac:dyDescent="0.25">
      <c r="A9" s="51"/>
      <c r="B9" s="53" t="s">
        <v>50</v>
      </c>
      <c r="C9" s="77">
        <v>0</v>
      </c>
      <c r="D9" s="77">
        <v>0</v>
      </c>
    </row>
    <row r="10" spans="1:5" ht="27" customHeight="1" x14ac:dyDescent="0.25">
      <c r="A10" s="51"/>
      <c r="B10" s="53" t="s">
        <v>51</v>
      </c>
      <c r="C10" s="77">
        <v>0</v>
      </c>
      <c r="D10" s="77">
        <v>0</v>
      </c>
    </row>
    <row r="11" spans="1:5" ht="29.25" customHeight="1" x14ac:dyDescent="0.25">
      <c r="A11" s="51"/>
      <c r="B11" s="52" t="s">
        <v>52</v>
      </c>
      <c r="C11" s="77">
        <v>0</v>
      </c>
      <c r="D11" s="77">
        <v>0</v>
      </c>
    </row>
    <row r="12" spans="1:5" ht="18.75" customHeight="1" x14ac:dyDescent="0.25">
      <c r="A12" s="51"/>
      <c r="B12" s="52" t="s">
        <v>53</v>
      </c>
      <c r="C12" s="77">
        <v>0</v>
      </c>
      <c r="D12" s="77">
        <v>0</v>
      </c>
    </row>
    <row r="13" spans="1:5" ht="18.75" customHeight="1" x14ac:dyDescent="0.25">
      <c r="A13" s="51"/>
      <c r="B13" s="52" t="s">
        <v>54</v>
      </c>
      <c r="C13" s="77">
        <v>0</v>
      </c>
      <c r="D13" s="77">
        <v>0</v>
      </c>
    </row>
    <row r="14" spans="1:5" ht="26.25" customHeight="1" x14ac:dyDescent="0.25">
      <c r="A14" s="49"/>
      <c r="B14" s="50" t="s">
        <v>55</v>
      </c>
      <c r="C14" s="76">
        <v>0</v>
      </c>
      <c r="D14" s="76">
        <v>0</v>
      </c>
    </row>
    <row r="15" spans="1:5" ht="30" customHeight="1" thickBot="1" x14ac:dyDescent="0.3">
      <c r="A15" s="54"/>
      <c r="B15" s="55" t="s">
        <v>56</v>
      </c>
      <c r="C15" s="78">
        <v>0</v>
      </c>
      <c r="D15" s="78">
        <v>0</v>
      </c>
    </row>
    <row r="16" spans="1:5" ht="31.5" customHeight="1" thickBot="1" x14ac:dyDescent="0.3">
      <c r="A16" s="46" t="s">
        <v>57</v>
      </c>
      <c r="B16" s="56" t="s">
        <v>58</v>
      </c>
      <c r="C16" s="79">
        <v>0</v>
      </c>
      <c r="D16" s="79">
        <v>0</v>
      </c>
    </row>
    <row r="17" spans="1:4" ht="21.75" customHeight="1" x14ac:dyDescent="0.25">
      <c r="A17" s="47" t="s">
        <v>59</v>
      </c>
      <c r="B17" s="48" t="s">
        <v>60</v>
      </c>
      <c r="C17" s="75">
        <v>0</v>
      </c>
      <c r="D17" s="75">
        <v>0</v>
      </c>
    </row>
    <row r="18" spans="1:4" ht="19.5" customHeight="1" x14ac:dyDescent="0.25">
      <c r="A18" s="49"/>
      <c r="B18" s="50" t="s">
        <v>61</v>
      </c>
      <c r="C18" s="76">
        <v>0</v>
      </c>
      <c r="D18" s="76">
        <v>0</v>
      </c>
    </row>
    <row r="19" spans="1:4" ht="19.5" customHeight="1" x14ac:dyDescent="0.25">
      <c r="A19" s="51"/>
      <c r="B19" s="52" t="s">
        <v>62</v>
      </c>
      <c r="C19" s="77">
        <v>0</v>
      </c>
      <c r="D19" s="77">
        <v>0</v>
      </c>
    </row>
    <row r="20" spans="1:4" ht="19.5" customHeight="1" x14ac:dyDescent="0.25">
      <c r="A20" s="51"/>
      <c r="B20" s="52" t="s">
        <v>63</v>
      </c>
      <c r="C20" s="77">
        <v>0</v>
      </c>
      <c r="D20" s="77">
        <v>0</v>
      </c>
    </row>
    <row r="21" spans="1:4" ht="19.5" customHeight="1" x14ac:dyDescent="0.25">
      <c r="A21" s="49"/>
      <c r="B21" s="50" t="s">
        <v>64</v>
      </c>
      <c r="C21" s="76">
        <v>0</v>
      </c>
      <c r="D21" s="76">
        <v>0</v>
      </c>
    </row>
    <row r="22" spans="1:4" ht="19.5" customHeight="1" x14ac:dyDescent="0.25">
      <c r="A22" s="51"/>
      <c r="B22" s="52" t="s">
        <v>65</v>
      </c>
      <c r="C22" s="77">
        <v>0</v>
      </c>
      <c r="D22" s="77">
        <v>0</v>
      </c>
    </row>
    <row r="23" spans="1:4" ht="19.5" customHeight="1" x14ac:dyDescent="0.25">
      <c r="A23" s="51"/>
      <c r="B23" s="52" t="s">
        <v>66</v>
      </c>
      <c r="C23" s="77">
        <v>0</v>
      </c>
      <c r="D23" s="77">
        <v>0</v>
      </c>
    </row>
    <row r="24" spans="1:4" ht="19.5" customHeight="1" x14ac:dyDescent="0.25">
      <c r="A24" s="51"/>
      <c r="B24" s="52" t="s">
        <v>67</v>
      </c>
      <c r="C24" s="77">
        <v>0</v>
      </c>
      <c r="D24" s="77">
        <v>0</v>
      </c>
    </row>
    <row r="25" spans="1:4" ht="19.5" customHeight="1" thickBot="1" x14ac:dyDescent="0.3">
      <c r="A25" s="57"/>
      <c r="B25" s="58" t="s">
        <v>68</v>
      </c>
      <c r="C25" s="80">
        <v>0</v>
      </c>
      <c r="D25" s="80">
        <v>0</v>
      </c>
    </row>
    <row r="26" spans="1:4" ht="19.5" customHeight="1" thickBot="1" x14ac:dyDescent="0.3">
      <c r="A26" s="46" t="s">
        <v>69</v>
      </c>
      <c r="B26" s="86" t="s">
        <v>70</v>
      </c>
      <c r="C26" s="79">
        <v>6350000</v>
      </c>
      <c r="D26" s="79">
        <v>8000000</v>
      </c>
    </row>
    <row r="27" spans="1:4" ht="19.5" customHeight="1" thickBot="1" x14ac:dyDescent="0.3">
      <c r="A27" s="83" t="s">
        <v>71</v>
      </c>
      <c r="B27" s="84" t="s">
        <v>72</v>
      </c>
      <c r="C27" s="85">
        <v>0</v>
      </c>
      <c r="D27" s="85">
        <v>0</v>
      </c>
    </row>
    <row r="28" spans="1:4" ht="19.5" customHeight="1" x14ac:dyDescent="0.25">
      <c r="A28" s="47" t="s">
        <v>73</v>
      </c>
      <c r="B28" s="59" t="s">
        <v>74</v>
      </c>
      <c r="C28" s="75">
        <v>0</v>
      </c>
      <c r="D28" s="75">
        <v>0</v>
      </c>
    </row>
    <row r="29" spans="1:4" ht="30.75" customHeight="1" x14ac:dyDescent="0.25">
      <c r="A29" s="51"/>
      <c r="B29" s="52" t="s">
        <v>75</v>
      </c>
      <c r="C29" s="77">
        <v>0</v>
      </c>
      <c r="D29" s="77">
        <v>0</v>
      </c>
    </row>
    <row r="30" spans="1:4" ht="24" customHeight="1" thickBot="1" x14ac:dyDescent="0.3">
      <c r="A30" s="57"/>
      <c r="B30" s="58" t="s">
        <v>76</v>
      </c>
      <c r="C30" s="80">
        <v>0</v>
      </c>
      <c r="D30" s="80">
        <v>0</v>
      </c>
    </row>
    <row r="31" spans="1:4" ht="24" customHeight="1" x14ac:dyDescent="0.25">
      <c r="A31" s="47" t="s">
        <v>77</v>
      </c>
      <c r="B31" s="48" t="s">
        <v>78</v>
      </c>
      <c r="C31" s="75">
        <v>0</v>
      </c>
      <c r="D31" s="75">
        <v>0</v>
      </c>
    </row>
    <row r="32" spans="1:4" ht="27.75" customHeight="1" x14ac:dyDescent="0.25">
      <c r="A32" s="51"/>
      <c r="B32" s="52" t="s">
        <v>79</v>
      </c>
      <c r="C32" s="77">
        <v>0</v>
      </c>
      <c r="D32" s="77">
        <v>0</v>
      </c>
    </row>
    <row r="33" spans="1:4" ht="30" customHeight="1" thickBot="1" x14ac:dyDescent="0.3">
      <c r="A33" s="57"/>
      <c r="B33" s="58" t="s">
        <v>80</v>
      </c>
      <c r="C33" s="80">
        <v>0</v>
      </c>
      <c r="D33" s="80">
        <v>0</v>
      </c>
    </row>
    <row r="34" spans="1:4" ht="24" customHeight="1" thickBot="1" x14ac:dyDescent="0.3">
      <c r="A34" s="96"/>
      <c r="B34" s="97" t="s">
        <v>81</v>
      </c>
      <c r="C34" s="98">
        <v>0</v>
      </c>
      <c r="D34" s="98">
        <v>0</v>
      </c>
    </row>
    <row r="35" spans="1:4" ht="24" customHeight="1" x14ac:dyDescent="0.25">
      <c r="A35" s="47" t="s">
        <v>82</v>
      </c>
      <c r="B35" s="48" t="s">
        <v>83</v>
      </c>
      <c r="C35" s="75">
        <f>SUM(C36:C37)</f>
        <v>120350293</v>
      </c>
      <c r="D35" s="75">
        <f>SUM(D36:D37)</f>
        <v>132553448</v>
      </c>
    </row>
    <row r="36" spans="1:4" ht="27" customHeight="1" x14ac:dyDescent="0.25">
      <c r="A36" s="51"/>
      <c r="B36" s="52" t="s">
        <v>84</v>
      </c>
      <c r="C36" s="77">
        <v>0</v>
      </c>
      <c r="D36" s="77">
        <v>0</v>
      </c>
    </row>
    <row r="37" spans="1:4" ht="24" customHeight="1" thickBot="1" x14ac:dyDescent="0.3">
      <c r="A37" s="57"/>
      <c r="B37" s="60" t="s">
        <v>85</v>
      </c>
      <c r="C37" s="80">
        <v>120350293</v>
      </c>
      <c r="D37" s="80">
        <v>132553448</v>
      </c>
    </row>
    <row r="38" spans="1:4" ht="1.5" customHeight="1" thickBot="1" x14ac:dyDescent="0.25">
      <c r="A38" s="29"/>
      <c r="B38" s="34"/>
      <c r="C38" s="81"/>
      <c r="D38" s="81"/>
    </row>
    <row r="39" spans="1:4" ht="24" customHeight="1" thickBot="1" x14ac:dyDescent="0.25">
      <c r="A39" s="39"/>
      <c r="B39" s="40" t="s">
        <v>86</v>
      </c>
      <c r="C39" s="82">
        <f>C6+C16+C17+C26+C27+C28+C31+C35</f>
        <v>126700293</v>
      </c>
      <c r="D39" s="82">
        <f>D6+D16+D17+D26+D27+D28+D31+D35</f>
        <v>140553448</v>
      </c>
    </row>
    <row r="40" spans="1:4" ht="24" customHeight="1" x14ac:dyDescent="0.2">
      <c r="A40" s="112"/>
      <c r="B40" s="113"/>
      <c r="C40" s="114"/>
      <c r="D40" s="114"/>
    </row>
    <row r="41" spans="1:4" ht="24" customHeight="1" x14ac:dyDescent="0.2">
      <c r="A41" s="112"/>
      <c r="B41" s="113"/>
      <c r="C41" s="114"/>
      <c r="D41" s="114"/>
    </row>
    <row r="42" spans="1:4" ht="32.25" customHeight="1" thickBot="1" x14ac:dyDescent="0.25"/>
    <row r="43" spans="1:4" ht="19.5" customHeight="1" thickBot="1" x14ac:dyDescent="0.25">
      <c r="A43" s="36"/>
      <c r="B43" s="37"/>
      <c r="C43" s="26"/>
      <c r="D43" s="26"/>
    </row>
    <row r="44" spans="1:4" ht="32.25" customHeight="1" x14ac:dyDescent="0.2">
      <c r="A44" s="551"/>
      <c r="B44" s="555" t="s">
        <v>87</v>
      </c>
      <c r="C44" s="547" t="s">
        <v>333</v>
      </c>
      <c r="D44" s="547" t="s">
        <v>341</v>
      </c>
    </row>
    <row r="45" spans="1:4" ht="24" customHeight="1" thickBot="1" x14ac:dyDescent="0.25">
      <c r="A45" s="552"/>
      <c r="B45" s="556"/>
      <c r="C45" s="548"/>
      <c r="D45" s="548"/>
    </row>
    <row r="46" spans="1:4" ht="21.75" customHeight="1" thickBot="1" x14ac:dyDescent="0.25">
      <c r="A46" s="100"/>
      <c r="B46" s="101"/>
      <c r="C46" s="532"/>
      <c r="D46" s="103"/>
    </row>
    <row r="47" spans="1:4" ht="21.75" customHeight="1" thickBot="1" x14ac:dyDescent="0.25">
      <c r="A47" s="33"/>
      <c r="B47" s="43" t="s">
        <v>88</v>
      </c>
      <c r="C47" s="87">
        <v>0</v>
      </c>
      <c r="D47" s="87">
        <v>0</v>
      </c>
    </row>
    <row r="48" spans="1:4" ht="21.75" customHeight="1" thickBot="1" x14ac:dyDescent="0.25">
      <c r="A48" s="73" t="s">
        <v>89</v>
      </c>
      <c r="B48" s="74" t="s">
        <v>90</v>
      </c>
      <c r="C48" s="88">
        <v>83420749</v>
      </c>
      <c r="D48" s="88">
        <v>96565310</v>
      </c>
    </row>
    <row r="49" spans="1:4" ht="30" customHeight="1" thickBot="1" x14ac:dyDescent="0.25">
      <c r="A49" s="73" t="s">
        <v>91</v>
      </c>
      <c r="B49" s="74" t="s">
        <v>92</v>
      </c>
      <c r="C49" s="88">
        <v>18788544</v>
      </c>
      <c r="D49" s="88">
        <v>19288138</v>
      </c>
    </row>
    <row r="50" spans="1:4" ht="21.75" customHeight="1" thickBot="1" x14ac:dyDescent="0.25">
      <c r="A50" s="73" t="s">
        <v>93</v>
      </c>
      <c r="B50" s="74" t="s">
        <v>94</v>
      </c>
      <c r="C50" s="88">
        <v>24491000</v>
      </c>
      <c r="D50" s="88">
        <v>24700000</v>
      </c>
    </row>
    <row r="51" spans="1:4" ht="21.75" customHeight="1" thickBot="1" x14ac:dyDescent="0.25">
      <c r="A51" s="73" t="s">
        <v>95</v>
      </c>
      <c r="B51" s="74" t="s">
        <v>96</v>
      </c>
      <c r="C51" s="88">
        <v>0</v>
      </c>
      <c r="D51" s="88">
        <v>0</v>
      </c>
    </row>
    <row r="52" spans="1:4" ht="21.75" customHeight="1" x14ac:dyDescent="0.2">
      <c r="A52" s="72" t="s">
        <v>97</v>
      </c>
      <c r="B52" s="30" t="s">
        <v>98</v>
      </c>
      <c r="C52" s="89">
        <v>0</v>
      </c>
      <c r="D52" s="89">
        <v>0</v>
      </c>
    </row>
    <row r="53" spans="1:4" ht="21.75" customHeight="1" x14ac:dyDescent="0.2">
      <c r="A53" s="62"/>
      <c r="B53" s="63" t="s">
        <v>99</v>
      </c>
      <c r="C53" s="90">
        <v>0</v>
      </c>
      <c r="D53" s="90">
        <v>0</v>
      </c>
    </row>
    <row r="54" spans="1:4" ht="26.25" customHeight="1" x14ac:dyDescent="0.2">
      <c r="A54" s="64"/>
      <c r="B54" s="65" t="s">
        <v>100</v>
      </c>
      <c r="C54" s="90">
        <v>0</v>
      </c>
      <c r="D54" s="90">
        <v>0</v>
      </c>
    </row>
    <row r="55" spans="1:4" ht="25.5" customHeight="1" x14ac:dyDescent="0.2">
      <c r="A55" s="66"/>
      <c r="B55" s="67" t="s">
        <v>101</v>
      </c>
      <c r="C55" s="90">
        <v>0</v>
      </c>
      <c r="D55" s="90">
        <v>0</v>
      </c>
    </row>
    <row r="56" spans="1:4" ht="21.75" customHeight="1" thickBot="1" x14ac:dyDescent="0.25">
      <c r="A56" s="68"/>
      <c r="B56" s="69" t="s">
        <v>102</v>
      </c>
      <c r="C56" s="91">
        <v>0</v>
      </c>
      <c r="D56" s="91">
        <v>0</v>
      </c>
    </row>
    <row r="57" spans="1:4" ht="21.75" customHeight="1" thickBot="1" x14ac:dyDescent="0.25">
      <c r="A57" s="32"/>
      <c r="B57" s="31" t="s">
        <v>103</v>
      </c>
      <c r="C57" s="87">
        <v>0</v>
      </c>
      <c r="D57" s="87">
        <v>0</v>
      </c>
    </row>
    <row r="58" spans="1:4" ht="21.75" customHeight="1" thickBot="1" x14ac:dyDescent="0.25">
      <c r="A58" s="73" t="s">
        <v>104</v>
      </c>
      <c r="B58" s="31" t="s">
        <v>105</v>
      </c>
      <c r="C58" s="87">
        <v>0</v>
      </c>
      <c r="D58" s="87">
        <v>0</v>
      </c>
    </row>
    <row r="59" spans="1:4" ht="21.75" customHeight="1" thickBot="1" x14ac:dyDescent="0.25">
      <c r="A59" s="73" t="s">
        <v>106</v>
      </c>
      <c r="B59" s="31" t="s">
        <v>107</v>
      </c>
      <c r="C59" s="87">
        <v>0</v>
      </c>
      <c r="D59" s="87">
        <v>0</v>
      </c>
    </row>
    <row r="60" spans="1:4" ht="21.75" customHeight="1" x14ac:dyDescent="0.2">
      <c r="A60" s="61" t="s">
        <v>108</v>
      </c>
      <c r="B60" s="30" t="s">
        <v>109</v>
      </c>
      <c r="C60" s="89">
        <v>0</v>
      </c>
      <c r="D60" s="89">
        <v>0</v>
      </c>
    </row>
    <row r="61" spans="1:4" ht="29.25" customHeight="1" x14ac:dyDescent="0.2">
      <c r="A61" s="64"/>
      <c r="B61" s="65" t="s">
        <v>110</v>
      </c>
      <c r="C61" s="90">
        <v>0</v>
      </c>
      <c r="D61" s="90">
        <v>0</v>
      </c>
    </row>
    <row r="62" spans="1:4" ht="24.75" customHeight="1" thickBot="1" x14ac:dyDescent="0.25">
      <c r="A62" s="66"/>
      <c r="B62" s="67" t="s">
        <v>111</v>
      </c>
      <c r="C62" s="92">
        <v>0</v>
      </c>
      <c r="D62" s="92">
        <v>0</v>
      </c>
    </row>
    <row r="63" spans="1:4" ht="24.75" customHeight="1" thickBot="1" x14ac:dyDescent="0.25">
      <c r="A63" s="99"/>
      <c r="B63" s="74" t="s">
        <v>112</v>
      </c>
      <c r="C63" s="88">
        <f>C48+C49+C50+C51+C52+C58+C59+C60</f>
        <v>126700293</v>
      </c>
      <c r="D63" s="88">
        <f>D48+D49+D50+D51+D52+D58+D59+D60</f>
        <v>140553448</v>
      </c>
    </row>
    <row r="64" spans="1:4" ht="24.75" customHeight="1" thickBot="1" x14ac:dyDescent="0.25">
      <c r="A64" s="32" t="s">
        <v>113</v>
      </c>
      <c r="B64" s="31" t="s">
        <v>114</v>
      </c>
      <c r="C64" s="87">
        <v>0</v>
      </c>
      <c r="D64" s="87">
        <v>0</v>
      </c>
    </row>
    <row r="65" spans="1:4" ht="24.75" customHeight="1" thickBot="1" x14ac:dyDescent="0.25">
      <c r="A65" s="102"/>
      <c r="B65" s="38" t="s">
        <v>115</v>
      </c>
      <c r="C65" s="93">
        <v>0</v>
      </c>
      <c r="D65" s="93">
        <v>0</v>
      </c>
    </row>
    <row r="66" spans="1:4" ht="5.25" customHeight="1" thickBot="1" x14ac:dyDescent="0.25">
      <c r="A66" s="70"/>
      <c r="B66" s="71"/>
      <c r="C66" s="94"/>
      <c r="D66" s="94"/>
    </row>
    <row r="67" spans="1:4" ht="24.75" customHeight="1" thickBot="1" x14ac:dyDescent="0.25">
      <c r="A67" s="39"/>
      <c r="B67" s="40" t="s">
        <v>116</v>
      </c>
      <c r="C67" s="95">
        <f>C63+C64</f>
        <v>126700293</v>
      </c>
      <c r="D67" s="95">
        <f>D63+D64</f>
        <v>140553448</v>
      </c>
    </row>
  </sheetData>
  <mergeCells count="9">
    <mergeCell ref="A44:A45"/>
    <mergeCell ref="B44:B45"/>
    <mergeCell ref="C44:C45"/>
    <mergeCell ref="D44:D45"/>
    <mergeCell ref="A1:B1"/>
    <mergeCell ref="A3:A4"/>
    <mergeCell ref="B3:B4"/>
    <mergeCell ref="C3:C4"/>
    <mergeCell ref="D3:D4"/>
  </mergeCells>
  <pageMargins left="0.25" right="0.25" top="0.75" bottom="0.75" header="0.3" footer="0.3"/>
  <pageSetup paperSize="9" scale="81" orientation="portrait" r:id="rId1"/>
  <headerFooter>
    <oddHeader>&amp;L&amp;9KUNMADARAS NAGYKÖZSÉG ÖNKORMÁNYZAT&amp;C2018. ÉVI KÖLTSÉGVETÉS 
EREDETI ELŐIRÁNYZAT
2018.02.28. (adatok  forintban)&amp;R1.sz melléklet</oddHeader>
  </headerFooter>
  <rowBreaks count="1" manualBreakCount="1">
    <brk id="4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view="pageLayout" topLeftCell="A49" zoomScale="80" zoomScaleNormal="100" zoomScalePageLayoutView="80" workbookViewId="0">
      <selection activeCell="B32" sqref="B32"/>
    </sheetView>
  </sheetViews>
  <sheetFormatPr defaultColWidth="13" defaultRowHeight="32.25" customHeight="1" x14ac:dyDescent="0.2"/>
  <cols>
    <col min="1" max="1" width="7" customWidth="1"/>
    <col min="2" max="2" width="57.1640625" customWidth="1"/>
    <col min="3" max="4" width="15.5" customWidth="1"/>
  </cols>
  <sheetData>
    <row r="1" spans="1:4" ht="24.75" customHeight="1" thickBot="1" x14ac:dyDescent="0.25">
      <c r="A1" s="557" t="s">
        <v>119</v>
      </c>
      <c r="B1" s="558"/>
      <c r="C1" s="25"/>
      <c r="D1" s="25"/>
    </row>
    <row r="2" spans="1:4" ht="15.75" customHeight="1" thickBot="1" x14ac:dyDescent="0.25">
      <c r="A2" s="36"/>
      <c r="B2" s="42"/>
      <c r="C2" s="26"/>
      <c r="D2" s="26"/>
    </row>
    <row r="3" spans="1:4" ht="32.25" customHeight="1" thickBot="1" x14ac:dyDescent="0.25">
      <c r="A3" s="551"/>
      <c r="B3" s="553" t="s">
        <v>45</v>
      </c>
      <c r="C3" s="547" t="s">
        <v>333</v>
      </c>
      <c r="D3" s="547" t="s">
        <v>341</v>
      </c>
    </row>
    <row r="4" spans="1:4" ht="13.5" customHeight="1" thickBot="1" x14ac:dyDescent="0.25">
      <c r="A4" s="552"/>
      <c r="B4" s="554"/>
      <c r="C4" s="548"/>
      <c r="D4" s="548"/>
    </row>
    <row r="5" spans="1:4" ht="17.25" hidden="1" customHeight="1" thickBot="1" x14ac:dyDescent="0.25">
      <c r="A5" s="44"/>
      <c r="B5" s="45"/>
      <c r="C5" s="29"/>
      <c r="D5" s="29"/>
    </row>
    <row r="6" spans="1:4" ht="28.5" customHeight="1" x14ac:dyDescent="0.25">
      <c r="A6" s="47" t="s">
        <v>46</v>
      </c>
      <c r="B6" s="48" t="s">
        <v>47</v>
      </c>
      <c r="C6" s="75">
        <f>SUM(C7:C15)</f>
        <v>0</v>
      </c>
      <c r="D6" s="75">
        <f>SUM(D7:D15)</f>
        <v>43057734</v>
      </c>
    </row>
    <row r="7" spans="1:4" ht="18.75" customHeight="1" x14ac:dyDescent="0.25">
      <c r="A7" s="49"/>
      <c r="B7" s="50" t="s">
        <v>48</v>
      </c>
      <c r="C7" s="76">
        <v>0</v>
      </c>
      <c r="D7" s="76">
        <v>0</v>
      </c>
    </row>
    <row r="8" spans="1:4" ht="30.75" customHeight="1" x14ac:dyDescent="0.25">
      <c r="A8" s="51"/>
      <c r="B8" s="52" t="s">
        <v>49</v>
      </c>
      <c r="C8" s="77">
        <v>0</v>
      </c>
      <c r="D8" s="77">
        <v>0</v>
      </c>
    </row>
    <row r="9" spans="1:4" ht="27.75" customHeight="1" x14ac:dyDescent="0.25">
      <c r="A9" s="51"/>
      <c r="B9" s="53" t="s">
        <v>50</v>
      </c>
      <c r="C9" s="77">
        <v>0</v>
      </c>
      <c r="D9" s="77">
        <v>0</v>
      </c>
    </row>
    <row r="10" spans="1:4" ht="27" customHeight="1" x14ac:dyDescent="0.25">
      <c r="A10" s="51"/>
      <c r="B10" s="53" t="s">
        <v>51</v>
      </c>
      <c r="C10" s="77">
        <v>0</v>
      </c>
      <c r="D10" s="77">
        <v>0</v>
      </c>
    </row>
    <row r="11" spans="1:4" ht="27" customHeight="1" x14ac:dyDescent="0.25">
      <c r="A11" s="51"/>
      <c r="B11" s="52" t="s">
        <v>52</v>
      </c>
      <c r="C11" s="77">
        <v>0</v>
      </c>
      <c r="D11" s="77">
        <v>0</v>
      </c>
    </row>
    <row r="12" spans="1:4" ht="18.75" customHeight="1" x14ac:dyDescent="0.25">
      <c r="A12" s="51"/>
      <c r="B12" s="52" t="s">
        <v>53</v>
      </c>
      <c r="C12" s="77">
        <v>0</v>
      </c>
      <c r="D12" s="77">
        <v>0</v>
      </c>
    </row>
    <row r="13" spans="1:4" ht="18.75" customHeight="1" x14ac:dyDescent="0.25">
      <c r="A13" s="51"/>
      <c r="B13" s="52" t="s">
        <v>54</v>
      </c>
      <c r="C13" s="77">
        <v>0</v>
      </c>
      <c r="D13" s="77">
        <v>0</v>
      </c>
    </row>
    <row r="14" spans="1:4" ht="26.25" customHeight="1" x14ac:dyDescent="0.25">
      <c r="A14" s="49"/>
      <c r="B14" s="50" t="s">
        <v>55</v>
      </c>
      <c r="C14" s="76">
        <v>0</v>
      </c>
      <c r="D14" s="76">
        <v>0</v>
      </c>
    </row>
    <row r="15" spans="1:4" ht="30" customHeight="1" thickBot="1" x14ac:dyDescent="0.3">
      <c r="A15" s="54"/>
      <c r="B15" s="55" t="s">
        <v>56</v>
      </c>
      <c r="C15" s="78">
        <v>0</v>
      </c>
      <c r="D15" s="78">
        <v>43057734</v>
      </c>
    </row>
    <row r="16" spans="1:4" ht="33" customHeight="1" thickBot="1" x14ac:dyDescent="0.3">
      <c r="A16" s="46" t="s">
        <v>57</v>
      </c>
      <c r="B16" s="56" t="s">
        <v>58</v>
      </c>
      <c r="C16" s="79">
        <v>0</v>
      </c>
      <c r="D16" s="79">
        <v>0</v>
      </c>
    </row>
    <row r="17" spans="1:4" ht="21.75" customHeight="1" x14ac:dyDescent="0.25">
      <c r="A17" s="47" t="s">
        <v>59</v>
      </c>
      <c r="B17" s="48" t="s">
        <v>60</v>
      </c>
      <c r="C17" s="75">
        <v>0</v>
      </c>
      <c r="D17" s="75">
        <v>0</v>
      </c>
    </row>
    <row r="18" spans="1:4" ht="19.5" customHeight="1" x14ac:dyDescent="0.25">
      <c r="A18" s="49"/>
      <c r="B18" s="50" t="s">
        <v>61</v>
      </c>
      <c r="C18" s="76">
        <v>0</v>
      </c>
      <c r="D18" s="76">
        <v>0</v>
      </c>
    </row>
    <row r="19" spans="1:4" ht="19.5" customHeight="1" x14ac:dyDescent="0.25">
      <c r="A19" s="51"/>
      <c r="B19" s="52" t="s">
        <v>62</v>
      </c>
      <c r="C19" s="77">
        <v>0</v>
      </c>
      <c r="D19" s="77">
        <v>0</v>
      </c>
    </row>
    <row r="20" spans="1:4" ht="19.5" customHeight="1" x14ac:dyDescent="0.25">
      <c r="A20" s="51"/>
      <c r="B20" s="52" t="s">
        <v>63</v>
      </c>
      <c r="C20" s="77">
        <v>0</v>
      </c>
      <c r="D20" s="77">
        <v>0</v>
      </c>
    </row>
    <row r="21" spans="1:4" ht="19.5" customHeight="1" x14ac:dyDescent="0.25">
      <c r="A21" s="49"/>
      <c r="B21" s="50" t="s">
        <v>64</v>
      </c>
      <c r="C21" s="76">
        <v>0</v>
      </c>
      <c r="D21" s="76">
        <v>0</v>
      </c>
    </row>
    <row r="22" spans="1:4" ht="19.5" customHeight="1" x14ac:dyDescent="0.25">
      <c r="A22" s="51"/>
      <c r="B22" s="52" t="s">
        <v>65</v>
      </c>
      <c r="C22" s="77">
        <v>0</v>
      </c>
      <c r="D22" s="77">
        <v>0</v>
      </c>
    </row>
    <row r="23" spans="1:4" ht="19.5" customHeight="1" x14ac:dyDescent="0.25">
      <c r="A23" s="51"/>
      <c r="B23" s="52" t="s">
        <v>66</v>
      </c>
      <c r="C23" s="77">
        <v>0</v>
      </c>
      <c r="D23" s="77">
        <v>0</v>
      </c>
    </row>
    <row r="24" spans="1:4" ht="19.5" customHeight="1" x14ac:dyDescent="0.25">
      <c r="A24" s="51"/>
      <c r="B24" s="52" t="s">
        <v>67</v>
      </c>
      <c r="C24" s="77">
        <v>0</v>
      </c>
      <c r="D24" s="77">
        <v>0</v>
      </c>
    </row>
    <row r="25" spans="1:4" ht="19.5" customHeight="1" thickBot="1" x14ac:dyDescent="0.3">
      <c r="A25" s="57"/>
      <c r="B25" s="58" t="s">
        <v>68</v>
      </c>
      <c r="C25" s="80">
        <v>0</v>
      </c>
      <c r="D25" s="80">
        <v>0</v>
      </c>
    </row>
    <row r="26" spans="1:4" ht="19.5" customHeight="1" thickBot="1" x14ac:dyDescent="0.3">
      <c r="A26" s="46" t="s">
        <v>69</v>
      </c>
      <c r="B26" s="86" t="s">
        <v>70</v>
      </c>
      <c r="C26" s="79">
        <v>90918820</v>
      </c>
      <c r="D26" s="79">
        <v>91639000</v>
      </c>
    </row>
    <row r="27" spans="1:4" ht="19.5" customHeight="1" thickBot="1" x14ac:dyDescent="0.3">
      <c r="A27" s="83" t="s">
        <v>71</v>
      </c>
      <c r="B27" s="84" t="s">
        <v>72</v>
      </c>
      <c r="C27" s="85">
        <v>0</v>
      </c>
      <c r="D27" s="85">
        <v>0</v>
      </c>
    </row>
    <row r="28" spans="1:4" ht="19.5" customHeight="1" x14ac:dyDescent="0.25">
      <c r="A28" s="47" t="s">
        <v>73</v>
      </c>
      <c r="B28" s="59" t="s">
        <v>74</v>
      </c>
      <c r="C28" s="75">
        <v>0</v>
      </c>
      <c r="D28" s="75">
        <v>0</v>
      </c>
    </row>
    <row r="29" spans="1:4" ht="30.75" customHeight="1" x14ac:dyDescent="0.25">
      <c r="A29" s="51"/>
      <c r="B29" s="52" t="s">
        <v>75</v>
      </c>
      <c r="C29" s="77">
        <v>0</v>
      </c>
      <c r="D29" s="77">
        <v>0</v>
      </c>
    </row>
    <row r="30" spans="1:4" ht="24" customHeight="1" thickBot="1" x14ac:dyDescent="0.3">
      <c r="A30" s="57"/>
      <c r="B30" s="58" t="s">
        <v>76</v>
      </c>
      <c r="C30" s="80">
        <v>0</v>
      </c>
      <c r="D30" s="80">
        <v>0</v>
      </c>
    </row>
    <row r="31" spans="1:4" ht="24" customHeight="1" x14ac:dyDescent="0.25">
      <c r="A31" s="47" t="s">
        <v>77</v>
      </c>
      <c r="B31" s="48" t="s">
        <v>78</v>
      </c>
      <c r="C31" s="75">
        <v>0</v>
      </c>
      <c r="D31" s="75">
        <v>0</v>
      </c>
    </row>
    <row r="32" spans="1:4" ht="27.75" customHeight="1" x14ac:dyDescent="0.25">
      <c r="A32" s="51"/>
      <c r="B32" s="641" t="s">
        <v>79</v>
      </c>
      <c r="C32" s="77">
        <v>0</v>
      </c>
      <c r="D32" s="77">
        <v>0</v>
      </c>
    </row>
    <row r="33" spans="1:4" ht="30.75" customHeight="1" thickBot="1" x14ac:dyDescent="0.3">
      <c r="A33" s="57"/>
      <c r="B33" s="58" t="s">
        <v>80</v>
      </c>
      <c r="C33" s="80">
        <v>0</v>
      </c>
      <c r="D33" s="80">
        <v>0</v>
      </c>
    </row>
    <row r="34" spans="1:4" ht="24" customHeight="1" thickBot="1" x14ac:dyDescent="0.3">
      <c r="A34" s="96"/>
      <c r="B34" s="97" t="s">
        <v>81</v>
      </c>
      <c r="C34" s="98">
        <v>0</v>
      </c>
      <c r="D34" s="98">
        <v>0</v>
      </c>
    </row>
    <row r="35" spans="1:4" ht="24" customHeight="1" x14ac:dyDescent="0.25">
      <c r="A35" s="47" t="s">
        <v>82</v>
      </c>
      <c r="B35" s="48" t="s">
        <v>83</v>
      </c>
      <c r="C35" s="75">
        <f>SUM(C36:C37)</f>
        <v>124176620</v>
      </c>
      <c r="D35" s="75">
        <f>SUM(D36:D37)</f>
        <v>150000000</v>
      </c>
    </row>
    <row r="36" spans="1:4" ht="27" customHeight="1" x14ac:dyDescent="0.25">
      <c r="A36" s="51"/>
      <c r="B36" s="52" t="s">
        <v>84</v>
      </c>
      <c r="C36" s="77">
        <v>3000000</v>
      </c>
      <c r="D36" s="77">
        <v>50000000</v>
      </c>
    </row>
    <row r="37" spans="1:4" ht="24" customHeight="1" thickBot="1" x14ac:dyDescent="0.3">
      <c r="A37" s="57"/>
      <c r="B37" s="60" t="s">
        <v>85</v>
      </c>
      <c r="C37" s="80">
        <v>121176620</v>
      </c>
      <c r="D37" s="80">
        <v>100000000</v>
      </c>
    </row>
    <row r="38" spans="1:4" ht="2.25" customHeight="1" thickBot="1" x14ac:dyDescent="0.25">
      <c r="A38" s="29"/>
      <c r="B38" s="34"/>
      <c r="C38" s="81"/>
      <c r="D38" s="81"/>
    </row>
    <row r="39" spans="1:4" ht="24" customHeight="1" thickBot="1" x14ac:dyDescent="0.25">
      <c r="A39" s="39"/>
      <c r="B39" s="40" t="s">
        <v>86</v>
      </c>
      <c r="C39" s="82">
        <f>C6+C16+C17+C26+C27+C28+C31+C35</f>
        <v>215095440</v>
      </c>
      <c r="D39" s="82">
        <f>D6+D16+D17+D26+D27+D28+D31+D35</f>
        <v>284696734</v>
      </c>
    </row>
    <row r="42" spans="1:4" ht="32.25" customHeight="1" thickBot="1" x14ac:dyDescent="0.25"/>
    <row r="43" spans="1:4" ht="19.5" customHeight="1" thickBot="1" x14ac:dyDescent="0.25">
      <c r="A43" s="36"/>
      <c r="B43" s="37"/>
      <c r="C43" s="26"/>
      <c r="D43" s="26"/>
    </row>
    <row r="44" spans="1:4" ht="32.25" customHeight="1" x14ac:dyDescent="0.2">
      <c r="A44" s="551"/>
      <c r="B44" s="555" t="s">
        <v>87</v>
      </c>
      <c r="C44" s="547" t="s">
        <v>333</v>
      </c>
      <c r="D44" s="547" t="s">
        <v>341</v>
      </c>
    </row>
    <row r="45" spans="1:4" ht="24" customHeight="1" thickBot="1" x14ac:dyDescent="0.25">
      <c r="A45" s="552"/>
      <c r="B45" s="556"/>
      <c r="C45" s="548"/>
      <c r="D45" s="548"/>
    </row>
    <row r="46" spans="1:4" ht="21.75" customHeight="1" thickBot="1" x14ac:dyDescent="0.25">
      <c r="A46" s="100"/>
      <c r="B46" s="101"/>
      <c r="C46" s="532"/>
      <c r="D46" s="103"/>
    </row>
    <row r="47" spans="1:4" ht="21.75" customHeight="1" thickBot="1" x14ac:dyDescent="0.25">
      <c r="A47" s="33"/>
      <c r="B47" s="43" t="s">
        <v>88</v>
      </c>
      <c r="C47" s="87">
        <v>0</v>
      </c>
      <c r="D47" s="87">
        <v>0</v>
      </c>
    </row>
    <row r="48" spans="1:4" ht="21.75" customHeight="1" thickBot="1" x14ac:dyDescent="0.25">
      <c r="A48" s="73" t="s">
        <v>89</v>
      </c>
      <c r="B48" s="74" t="s">
        <v>90</v>
      </c>
      <c r="C48" s="88">
        <v>80937609</v>
      </c>
      <c r="D48" s="88">
        <v>155029828</v>
      </c>
    </row>
    <row r="49" spans="1:4" ht="30" customHeight="1" thickBot="1" x14ac:dyDescent="0.25">
      <c r="A49" s="73" t="s">
        <v>91</v>
      </c>
      <c r="B49" s="74" t="s">
        <v>92</v>
      </c>
      <c r="C49" s="88">
        <v>19337707</v>
      </c>
      <c r="D49" s="88">
        <v>26441734</v>
      </c>
    </row>
    <row r="50" spans="1:4" ht="21.75" customHeight="1" thickBot="1" x14ac:dyDescent="0.25">
      <c r="A50" s="73" t="s">
        <v>93</v>
      </c>
      <c r="B50" s="74" t="s">
        <v>94</v>
      </c>
      <c r="C50" s="88">
        <v>109436500</v>
      </c>
      <c r="D50" s="88">
        <v>103225172</v>
      </c>
    </row>
    <row r="51" spans="1:4" ht="21.75" customHeight="1" thickBot="1" x14ac:dyDescent="0.25">
      <c r="A51" s="73" t="s">
        <v>95</v>
      </c>
      <c r="B51" s="74" t="s">
        <v>96</v>
      </c>
      <c r="C51" s="88">
        <v>0</v>
      </c>
      <c r="D51" s="88">
        <v>0</v>
      </c>
    </row>
    <row r="52" spans="1:4" ht="21.75" customHeight="1" x14ac:dyDescent="0.2">
      <c r="A52" s="72" t="s">
        <v>97</v>
      </c>
      <c r="B52" s="30" t="s">
        <v>98</v>
      </c>
      <c r="C52" s="89">
        <f>SUM(C53:C56)</f>
        <v>5383624</v>
      </c>
      <c r="D52" s="89">
        <f>SUM(D53:D56)</f>
        <v>0</v>
      </c>
    </row>
    <row r="53" spans="1:4" ht="21.75" customHeight="1" x14ac:dyDescent="0.2">
      <c r="A53" s="62"/>
      <c r="B53" s="63" t="s">
        <v>99</v>
      </c>
      <c r="C53" s="90">
        <v>0</v>
      </c>
      <c r="D53" s="90">
        <v>0</v>
      </c>
    </row>
    <row r="54" spans="1:4" ht="24" customHeight="1" x14ac:dyDescent="0.2">
      <c r="A54" s="64"/>
      <c r="B54" s="65" t="s">
        <v>100</v>
      </c>
      <c r="C54" s="90">
        <v>5383624</v>
      </c>
      <c r="D54" s="90"/>
    </row>
    <row r="55" spans="1:4" ht="24.75" customHeight="1" x14ac:dyDescent="0.2">
      <c r="A55" s="66"/>
      <c r="B55" s="67" t="s">
        <v>101</v>
      </c>
      <c r="C55" s="90">
        <v>0</v>
      </c>
      <c r="D55" s="90">
        <v>0</v>
      </c>
    </row>
    <row r="56" spans="1:4" ht="21.75" customHeight="1" thickBot="1" x14ac:dyDescent="0.25">
      <c r="A56" s="68"/>
      <c r="B56" s="69" t="s">
        <v>102</v>
      </c>
      <c r="C56" s="91">
        <v>0</v>
      </c>
      <c r="D56" s="91">
        <v>0</v>
      </c>
    </row>
    <row r="57" spans="1:4" ht="21.75" customHeight="1" thickBot="1" x14ac:dyDescent="0.25">
      <c r="A57" s="32"/>
      <c r="B57" s="31" t="s">
        <v>103</v>
      </c>
      <c r="C57" s="87">
        <v>0</v>
      </c>
      <c r="D57" s="87">
        <v>0</v>
      </c>
    </row>
    <row r="58" spans="1:4" ht="21.75" customHeight="1" thickBot="1" x14ac:dyDescent="0.25">
      <c r="A58" s="73" t="s">
        <v>104</v>
      </c>
      <c r="B58" s="31" t="s">
        <v>105</v>
      </c>
      <c r="C58" s="87">
        <v>0</v>
      </c>
      <c r="D58" s="87">
        <v>0</v>
      </c>
    </row>
    <row r="59" spans="1:4" ht="21.75" customHeight="1" thickBot="1" x14ac:dyDescent="0.25">
      <c r="A59" s="73" t="s">
        <v>106</v>
      </c>
      <c r="B59" s="31" t="s">
        <v>107</v>
      </c>
      <c r="C59" s="87">
        <v>0</v>
      </c>
      <c r="D59" s="87">
        <v>0</v>
      </c>
    </row>
    <row r="60" spans="1:4" ht="21.75" customHeight="1" x14ac:dyDescent="0.2">
      <c r="A60" s="61" t="s">
        <v>108</v>
      </c>
      <c r="B60" s="30" t="s">
        <v>109</v>
      </c>
      <c r="C60" s="89">
        <v>0</v>
      </c>
      <c r="D60" s="89">
        <v>0</v>
      </c>
    </row>
    <row r="61" spans="1:4" ht="24.75" customHeight="1" x14ac:dyDescent="0.2">
      <c r="A61" s="64"/>
      <c r="B61" s="65" t="s">
        <v>110</v>
      </c>
      <c r="C61" s="90">
        <v>0</v>
      </c>
      <c r="D61" s="90">
        <v>0</v>
      </c>
    </row>
    <row r="62" spans="1:4" ht="24.75" customHeight="1" thickBot="1" x14ac:dyDescent="0.25">
      <c r="A62" s="66"/>
      <c r="B62" s="67" t="s">
        <v>111</v>
      </c>
      <c r="C62" s="92">
        <v>0</v>
      </c>
      <c r="D62" s="92">
        <v>0</v>
      </c>
    </row>
    <row r="63" spans="1:4" ht="24.75" customHeight="1" thickBot="1" x14ac:dyDescent="0.25">
      <c r="A63" s="99"/>
      <c r="B63" s="74" t="s">
        <v>112</v>
      </c>
      <c r="C63" s="88">
        <f>C48+C49+C50+C51+C52+C58+C59+C60</f>
        <v>215095440</v>
      </c>
      <c r="D63" s="88">
        <f>D48+D49+D50+D51+D52+D58+D59+D60</f>
        <v>284696734</v>
      </c>
    </row>
    <row r="64" spans="1:4" ht="24.75" customHeight="1" thickBot="1" x14ac:dyDescent="0.25">
      <c r="A64" s="32" t="s">
        <v>113</v>
      </c>
      <c r="B64" s="31" t="s">
        <v>114</v>
      </c>
      <c r="C64" s="87">
        <v>0</v>
      </c>
      <c r="D64" s="87">
        <v>0</v>
      </c>
    </row>
    <row r="65" spans="1:4" ht="24.75" customHeight="1" thickBot="1" x14ac:dyDescent="0.25">
      <c r="A65" s="102"/>
      <c r="B65" s="38" t="s">
        <v>115</v>
      </c>
      <c r="C65" s="93">
        <v>0</v>
      </c>
      <c r="D65" s="93">
        <v>0</v>
      </c>
    </row>
    <row r="66" spans="1:4" ht="24.75" customHeight="1" thickBot="1" x14ac:dyDescent="0.25">
      <c r="A66" s="70"/>
      <c r="B66" s="71"/>
      <c r="C66" s="94"/>
      <c r="D66" s="94"/>
    </row>
    <row r="67" spans="1:4" ht="24.75" customHeight="1" thickBot="1" x14ac:dyDescent="0.25">
      <c r="A67" s="39"/>
      <c r="B67" s="40" t="s">
        <v>116</v>
      </c>
      <c r="C67" s="95">
        <f>C63+C64</f>
        <v>215095440</v>
      </c>
      <c r="D67" s="95">
        <f>D63+D64</f>
        <v>284696734</v>
      </c>
    </row>
  </sheetData>
  <mergeCells count="9">
    <mergeCell ref="A44:A45"/>
    <mergeCell ref="B44:B45"/>
    <mergeCell ref="C44:C45"/>
    <mergeCell ref="D44:D45"/>
    <mergeCell ref="A1:B1"/>
    <mergeCell ref="A3:A4"/>
    <mergeCell ref="B3:B4"/>
    <mergeCell ref="C3:C4"/>
    <mergeCell ref="D3:D4"/>
  </mergeCells>
  <pageMargins left="0.25" right="0.25" top="0.75" bottom="0.75" header="0.3" footer="0.3"/>
  <pageSetup paperSize="9" scale="80" orientation="portrait" r:id="rId1"/>
  <headerFooter>
    <oddHeader>&amp;L&amp;9KUNMADARAS NAGYKÖZSÉG ÖNKORMÁNYZAT&amp;C2018. ÉVI KÖLTSÉGVETÉS 
EREDETI ELŐIRÁNYZAT
2018.02.28. (adatok  forintban)&amp;R1.sz melléklet</oddHeader>
  </headerFooter>
  <rowBreaks count="1" manualBreakCount="1">
    <brk id="4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"/>
  <sheetViews>
    <sheetView view="pageBreakPreview" topLeftCell="A15" zoomScale="60" zoomScaleNormal="100" zoomScalePageLayoutView="80" workbookViewId="0">
      <selection activeCell="F15" sqref="F15"/>
    </sheetView>
  </sheetViews>
  <sheetFormatPr defaultColWidth="13" defaultRowHeight="32.25" customHeight="1" x14ac:dyDescent="0.2"/>
  <cols>
    <col min="1" max="1" width="7" customWidth="1"/>
    <col min="2" max="2" width="57.1640625" customWidth="1"/>
    <col min="3" max="3" width="15.5" customWidth="1"/>
    <col min="4" max="4" width="17.1640625" customWidth="1"/>
  </cols>
  <sheetData>
    <row r="1" spans="1:4" ht="24.75" customHeight="1" thickBot="1" x14ac:dyDescent="0.25">
      <c r="A1" s="557" t="s">
        <v>122</v>
      </c>
      <c r="B1" s="558"/>
      <c r="C1" s="25"/>
      <c r="D1" s="25"/>
    </row>
    <row r="2" spans="1:4" ht="15.75" customHeight="1" thickBot="1" x14ac:dyDescent="0.25">
      <c r="A2" s="36"/>
      <c r="B2" s="42"/>
      <c r="C2" s="26"/>
      <c r="D2" s="26"/>
    </row>
    <row r="3" spans="1:4" ht="32.25" customHeight="1" thickBot="1" x14ac:dyDescent="0.25">
      <c r="A3" s="551"/>
      <c r="B3" s="553" t="s">
        <v>45</v>
      </c>
      <c r="C3" s="547" t="s">
        <v>333</v>
      </c>
      <c r="D3" s="547" t="s">
        <v>341</v>
      </c>
    </row>
    <row r="4" spans="1:4" ht="13.5" customHeight="1" thickBot="1" x14ac:dyDescent="0.25">
      <c r="A4" s="552"/>
      <c r="B4" s="554"/>
      <c r="C4" s="548"/>
      <c r="D4" s="548"/>
    </row>
    <row r="5" spans="1:4" ht="17.25" hidden="1" customHeight="1" thickBot="1" x14ac:dyDescent="0.25">
      <c r="A5" s="44"/>
      <c r="B5" s="45"/>
      <c r="C5" s="29"/>
      <c r="D5" s="29"/>
    </row>
    <row r="6" spans="1:4" ht="28.5" customHeight="1" x14ac:dyDescent="0.25">
      <c r="A6" s="47" t="s">
        <v>46</v>
      </c>
      <c r="B6" s="48" t="s">
        <v>47</v>
      </c>
      <c r="C6" s="75">
        <f>SUM(C7:C15)</f>
        <v>504970604</v>
      </c>
      <c r="D6" s="75">
        <f>SUM(D7:D15)</f>
        <v>492459908</v>
      </c>
    </row>
    <row r="7" spans="1:4" ht="18.75" customHeight="1" x14ac:dyDescent="0.25">
      <c r="A7" s="49"/>
      <c r="B7" s="50" t="s">
        <v>48</v>
      </c>
      <c r="C7" s="76">
        <v>0</v>
      </c>
      <c r="D7" s="76">
        <v>0</v>
      </c>
    </row>
    <row r="8" spans="1:4" ht="32.25" customHeight="1" x14ac:dyDescent="0.25">
      <c r="A8" s="51"/>
      <c r="B8" s="52" t="s">
        <v>49</v>
      </c>
      <c r="C8" s="77">
        <v>156961682</v>
      </c>
      <c r="D8" s="77">
        <v>160627951</v>
      </c>
    </row>
    <row r="9" spans="1:4" ht="27.75" customHeight="1" x14ac:dyDescent="0.25">
      <c r="A9" s="51"/>
      <c r="B9" s="53" t="s">
        <v>50</v>
      </c>
      <c r="C9" s="77">
        <v>125105526</v>
      </c>
      <c r="D9" s="77">
        <v>127183667</v>
      </c>
    </row>
    <row r="10" spans="1:4" ht="30" customHeight="1" x14ac:dyDescent="0.25">
      <c r="A10" s="51"/>
      <c r="B10" s="53" t="s">
        <v>51</v>
      </c>
      <c r="C10" s="77">
        <v>163588260</v>
      </c>
      <c r="D10" s="77">
        <v>125922910</v>
      </c>
    </row>
    <row r="11" spans="1:4" ht="29.25" customHeight="1" x14ac:dyDescent="0.25">
      <c r="A11" s="51"/>
      <c r="B11" s="52" t="s">
        <v>52</v>
      </c>
      <c r="C11" s="77">
        <v>6542460</v>
      </c>
      <c r="D11" s="77">
        <v>6870380</v>
      </c>
    </row>
    <row r="12" spans="1:4" ht="18.75" customHeight="1" x14ac:dyDescent="0.25">
      <c r="A12" s="51"/>
      <c r="B12" s="52" t="s">
        <v>53</v>
      </c>
      <c r="C12" s="77">
        <v>3212676</v>
      </c>
      <c r="D12" s="77">
        <v>0</v>
      </c>
    </row>
    <row r="13" spans="1:4" ht="18.75" customHeight="1" x14ac:dyDescent="0.25">
      <c r="A13" s="51"/>
      <c r="B13" s="52" t="s">
        <v>54</v>
      </c>
      <c r="C13" s="77">
        <v>0</v>
      </c>
      <c r="D13" s="77">
        <v>0</v>
      </c>
    </row>
    <row r="14" spans="1:4" ht="30.75" customHeight="1" x14ac:dyDescent="0.25">
      <c r="A14" s="49"/>
      <c r="B14" s="50" t="s">
        <v>121</v>
      </c>
      <c r="C14" s="76">
        <v>49560000</v>
      </c>
      <c r="D14" s="76">
        <f>17000000+15000000+8600000+3160000</f>
        <v>43760000</v>
      </c>
    </row>
    <row r="15" spans="1:4" ht="28.5" customHeight="1" thickBot="1" x14ac:dyDescent="0.3">
      <c r="A15" s="54"/>
      <c r="B15" s="55" t="s">
        <v>56</v>
      </c>
      <c r="C15" s="78">
        <v>0</v>
      </c>
      <c r="D15" s="78">
        <v>28095000</v>
      </c>
    </row>
    <row r="16" spans="1:4" ht="31.5" customHeight="1" thickBot="1" x14ac:dyDescent="0.3">
      <c r="A16" s="46" t="s">
        <v>57</v>
      </c>
      <c r="B16" s="56" t="s">
        <v>58</v>
      </c>
      <c r="C16" s="79">
        <v>0</v>
      </c>
      <c r="D16" s="79">
        <v>0</v>
      </c>
    </row>
    <row r="17" spans="1:4" ht="21.75" customHeight="1" x14ac:dyDescent="0.25">
      <c r="A17" s="47" t="s">
        <v>59</v>
      </c>
      <c r="B17" s="48" t="s">
        <v>60</v>
      </c>
      <c r="C17" s="75">
        <f>C18+C21</f>
        <v>71060485</v>
      </c>
      <c r="D17" s="75">
        <f>D18+D21</f>
        <v>71060485</v>
      </c>
    </row>
    <row r="18" spans="1:4" ht="19.5" customHeight="1" x14ac:dyDescent="0.25">
      <c r="A18" s="49"/>
      <c r="B18" s="50" t="s">
        <v>61</v>
      </c>
      <c r="C18" s="76">
        <f>SUM(C19:C20)</f>
        <v>66000000</v>
      </c>
      <c r="D18" s="76">
        <f>SUM(D19:D20)</f>
        <v>66000000</v>
      </c>
    </row>
    <row r="19" spans="1:4" ht="19.5" customHeight="1" x14ac:dyDescent="0.25">
      <c r="A19" s="51"/>
      <c r="B19" s="52" t="s">
        <v>62</v>
      </c>
      <c r="C19" s="77">
        <v>60000000</v>
      </c>
      <c r="D19" s="77">
        <v>60000000</v>
      </c>
    </row>
    <row r="20" spans="1:4" ht="19.5" customHeight="1" x14ac:dyDescent="0.25">
      <c r="A20" s="51"/>
      <c r="B20" s="52" t="s">
        <v>63</v>
      </c>
      <c r="C20" s="77">
        <v>6000000</v>
      </c>
      <c r="D20" s="77">
        <v>6000000</v>
      </c>
    </row>
    <row r="21" spans="1:4" ht="19.5" customHeight="1" x14ac:dyDescent="0.25">
      <c r="A21" s="49"/>
      <c r="B21" s="50" t="s">
        <v>64</v>
      </c>
      <c r="C21" s="76">
        <f>SUM(C22:C26)</f>
        <v>5060485</v>
      </c>
      <c r="D21" s="76">
        <f>SUM(D22:D26)</f>
        <v>5060485</v>
      </c>
    </row>
    <row r="22" spans="1:4" ht="19.5" customHeight="1" x14ac:dyDescent="0.25">
      <c r="A22" s="51"/>
      <c r="B22" s="52" t="s">
        <v>65</v>
      </c>
      <c r="C22" s="77">
        <v>0</v>
      </c>
      <c r="D22" s="77">
        <v>0</v>
      </c>
    </row>
    <row r="23" spans="1:4" ht="19.5" customHeight="1" x14ac:dyDescent="0.25">
      <c r="A23" s="51"/>
      <c r="B23" s="52" t="s">
        <v>66</v>
      </c>
      <c r="C23" s="77">
        <v>50000</v>
      </c>
      <c r="D23" s="77">
        <v>50000</v>
      </c>
    </row>
    <row r="24" spans="1:4" ht="19.5" customHeight="1" x14ac:dyDescent="0.25">
      <c r="A24" s="51"/>
      <c r="B24" s="52" t="s">
        <v>67</v>
      </c>
      <c r="C24" s="77">
        <v>698485</v>
      </c>
      <c r="D24" s="77">
        <v>698485</v>
      </c>
    </row>
    <row r="25" spans="1:4" ht="19.5" customHeight="1" thickBot="1" x14ac:dyDescent="0.3">
      <c r="A25" s="57"/>
      <c r="B25" s="58" t="s">
        <v>68</v>
      </c>
      <c r="C25" s="80">
        <v>1312000</v>
      </c>
      <c r="D25" s="80">
        <v>1312000</v>
      </c>
    </row>
    <row r="26" spans="1:4" ht="19.5" customHeight="1" thickBot="1" x14ac:dyDescent="0.3">
      <c r="A26" s="477"/>
      <c r="B26" s="478" t="s">
        <v>307</v>
      </c>
      <c r="C26" s="479">
        <v>3000000</v>
      </c>
      <c r="D26" s="479">
        <v>3000000</v>
      </c>
    </row>
    <row r="27" spans="1:4" ht="19.5" customHeight="1" thickBot="1" x14ac:dyDescent="0.3">
      <c r="A27" s="46" t="s">
        <v>69</v>
      </c>
      <c r="B27" s="86" t="s">
        <v>70</v>
      </c>
      <c r="C27" s="79">
        <v>60000000</v>
      </c>
      <c r="D27" s="79">
        <f>15425000</f>
        <v>15425000</v>
      </c>
    </row>
    <row r="28" spans="1:4" ht="19.5" customHeight="1" thickBot="1" x14ac:dyDescent="0.3">
      <c r="A28" s="83" t="s">
        <v>71</v>
      </c>
      <c r="B28" s="84" t="s">
        <v>72</v>
      </c>
      <c r="C28" s="85">
        <v>0</v>
      </c>
      <c r="D28" s="85">
        <v>0</v>
      </c>
    </row>
    <row r="29" spans="1:4" ht="19.5" customHeight="1" x14ac:dyDescent="0.25">
      <c r="A29" s="47" t="s">
        <v>73</v>
      </c>
      <c r="B29" s="59" t="s">
        <v>74</v>
      </c>
      <c r="C29" s="75">
        <f>C30+C31</f>
        <v>32910000</v>
      </c>
      <c r="D29" s="75">
        <f>D30+D31</f>
        <v>5310000</v>
      </c>
    </row>
    <row r="30" spans="1:4" ht="30.75" customHeight="1" x14ac:dyDescent="0.25">
      <c r="A30" s="51"/>
      <c r="B30" s="52" t="s">
        <v>75</v>
      </c>
      <c r="C30" s="77">
        <v>3810000</v>
      </c>
      <c r="D30" s="77">
        <v>5310000</v>
      </c>
    </row>
    <row r="31" spans="1:4" ht="24" customHeight="1" thickBot="1" x14ac:dyDescent="0.3">
      <c r="A31" s="57"/>
      <c r="B31" s="58" t="s">
        <v>76</v>
      </c>
      <c r="C31" s="80">
        <v>29100000</v>
      </c>
      <c r="D31" s="80"/>
    </row>
    <row r="32" spans="1:4" ht="24" customHeight="1" x14ac:dyDescent="0.25">
      <c r="A32" s="47" t="s">
        <v>77</v>
      </c>
      <c r="B32" s="48" t="s">
        <v>78</v>
      </c>
      <c r="C32" s="75">
        <v>0</v>
      </c>
      <c r="D32" s="75">
        <v>0</v>
      </c>
    </row>
    <row r="33" spans="1:4" ht="27.75" customHeight="1" x14ac:dyDescent="0.25">
      <c r="A33" s="51"/>
      <c r="B33" s="52" t="s">
        <v>79</v>
      </c>
      <c r="C33" s="77">
        <v>0</v>
      </c>
      <c r="D33" s="77">
        <v>0</v>
      </c>
    </row>
    <row r="34" spans="1:4" ht="31.5" customHeight="1" thickBot="1" x14ac:dyDescent="0.3">
      <c r="A34" s="57"/>
      <c r="B34" s="58" t="s">
        <v>80</v>
      </c>
      <c r="C34" s="80">
        <v>0</v>
      </c>
      <c r="D34" s="80">
        <v>0</v>
      </c>
    </row>
    <row r="35" spans="1:4" ht="24" customHeight="1" thickBot="1" x14ac:dyDescent="0.3">
      <c r="A35" s="96"/>
      <c r="B35" s="97" t="s">
        <v>81</v>
      </c>
      <c r="C35" s="98">
        <f>C6+C16+C17+C27+C28+C29</f>
        <v>668941089</v>
      </c>
      <c r="D35" s="98">
        <f>D6+D16+D17+D27+D28+D29</f>
        <v>584255393</v>
      </c>
    </row>
    <row r="36" spans="1:4" ht="24" customHeight="1" x14ac:dyDescent="0.25">
      <c r="A36" s="47" t="s">
        <v>82</v>
      </c>
      <c r="B36" s="48" t="s">
        <v>83</v>
      </c>
      <c r="C36" s="75">
        <f>SUM(C37:C38)</f>
        <v>27000000</v>
      </c>
      <c r="D36" s="75">
        <f>SUM(D37:D38)</f>
        <v>931810457</v>
      </c>
    </row>
    <row r="37" spans="1:4" ht="27" customHeight="1" x14ac:dyDescent="0.25">
      <c r="A37" s="51"/>
      <c r="B37" s="52" t="s">
        <v>84</v>
      </c>
      <c r="C37" s="77">
        <v>27000000</v>
      </c>
      <c r="D37" s="77">
        <v>931810457</v>
      </c>
    </row>
    <row r="38" spans="1:4" ht="24" customHeight="1" thickBot="1" x14ac:dyDescent="0.3">
      <c r="A38" s="57"/>
      <c r="B38" s="60" t="s">
        <v>85</v>
      </c>
      <c r="C38" s="80">
        <v>0</v>
      </c>
      <c r="D38" s="80">
        <v>0</v>
      </c>
    </row>
    <row r="39" spans="1:4" ht="0.75" customHeight="1" thickBot="1" x14ac:dyDescent="0.25">
      <c r="A39" s="29"/>
      <c r="B39" s="34"/>
      <c r="C39" s="81"/>
      <c r="D39" s="81"/>
    </row>
    <row r="40" spans="1:4" ht="24" customHeight="1" thickBot="1" x14ac:dyDescent="0.25">
      <c r="A40" s="39"/>
      <c r="B40" s="40" t="s">
        <v>86</v>
      </c>
      <c r="C40" s="82">
        <f>C6+C16+C17+C27+C28+C29+C32+C36</f>
        <v>695941089</v>
      </c>
      <c r="D40" s="82">
        <f>D6+D16+D17+D27+D28+D29+D32+D36</f>
        <v>1516065850</v>
      </c>
    </row>
    <row r="41" spans="1:4" ht="24" customHeight="1" x14ac:dyDescent="0.2">
      <c r="A41" s="112"/>
      <c r="B41" s="113"/>
      <c r="C41" s="114"/>
      <c r="D41" s="114"/>
    </row>
    <row r="42" spans="1:4" ht="24" customHeight="1" x14ac:dyDescent="0.2">
      <c r="A42" s="112"/>
      <c r="B42" s="113"/>
      <c r="C42" s="114"/>
      <c r="D42" s="114"/>
    </row>
    <row r="43" spans="1:4" ht="32.25" customHeight="1" thickBot="1" x14ac:dyDescent="0.25"/>
    <row r="44" spans="1:4" ht="19.5" customHeight="1" thickBot="1" x14ac:dyDescent="0.25">
      <c r="A44" s="36"/>
      <c r="B44" s="37"/>
      <c r="C44" s="26"/>
      <c r="D44" s="26"/>
    </row>
    <row r="45" spans="1:4" ht="32.25" customHeight="1" x14ac:dyDescent="0.2">
      <c r="A45" s="551"/>
      <c r="B45" s="555" t="s">
        <v>87</v>
      </c>
      <c r="C45" s="547" t="s">
        <v>333</v>
      </c>
      <c r="D45" s="547" t="s">
        <v>341</v>
      </c>
    </row>
    <row r="46" spans="1:4" ht="24" customHeight="1" thickBot="1" x14ac:dyDescent="0.25">
      <c r="A46" s="552"/>
      <c r="B46" s="556"/>
      <c r="C46" s="548"/>
      <c r="D46" s="548"/>
    </row>
    <row r="47" spans="1:4" ht="21.75" customHeight="1" thickBot="1" x14ac:dyDescent="0.25">
      <c r="A47" s="106"/>
      <c r="B47" s="107"/>
      <c r="C47" s="532"/>
      <c r="D47" s="105"/>
    </row>
    <row r="48" spans="1:4" ht="21.75" customHeight="1" thickBot="1" x14ac:dyDescent="0.25">
      <c r="A48" s="33"/>
      <c r="B48" s="43" t="s">
        <v>88</v>
      </c>
      <c r="C48" s="87">
        <v>0</v>
      </c>
      <c r="D48" s="87">
        <v>0</v>
      </c>
    </row>
    <row r="49" spans="1:4" ht="21.75" customHeight="1" thickBot="1" x14ac:dyDescent="0.25">
      <c r="A49" s="73" t="s">
        <v>89</v>
      </c>
      <c r="B49" s="74" t="s">
        <v>90</v>
      </c>
      <c r="C49" s="88">
        <v>49620000</v>
      </c>
      <c r="D49" s="88">
        <v>55290528</v>
      </c>
    </row>
    <row r="50" spans="1:4" ht="30" customHeight="1" thickBot="1" x14ac:dyDescent="0.25">
      <c r="A50" s="73" t="s">
        <v>91</v>
      </c>
      <c r="B50" s="74" t="s">
        <v>92</v>
      </c>
      <c r="C50" s="88">
        <v>10928360</v>
      </c>
      <c r="D50" s="88">
        <v>10729555</v>
      </c>
    </row>
    <row r="51" spans="1:4" ht="21.75" customHeight="1" thickBot="1" x14ac:dyDescent="0.25">
      <c r="A51" s="73" t="s">
        <v>93</v>
      </c>
      <c r="B51" s="74" t="s">
        <v>94</v>
      </c>
      <c r="C51" s="88">
        <v>84743000</v>
      </c>
      <c r="D51" s="88">
        <v>63168000</v>
      </c>
    </row>
    <row r="52" spans="1:4" ht="21.75" customHeight="1" thickBot="1" x14ac:dyDescent="0.25">
      <c r="A52" s="73" t="s">
        <v>95</v>
      </c>
      <c r="B52" s="74" t="s">
        <v>96</v>
      </c>
      <c r="C52" s="88">
        <v>44902236</v>
      </c>
      <c r="D52" s="88">
        <v>31000000</v>
      </c>
    </row>
    <row r="53" spans="1:4" ht="21.75" customHeight="1" x14ac:dyDescent="0.2">
      <c r="A53" s="72" t="s">
        <v>97</v>
      </c>
      <c r="B53" s="30" t="s">
        <v>98</v>
      </c>
      <c r="C53" s="89">
        <f>SUM(C54:C57)</f>
        <v>76930080</v>
      </c>
      <c r="D53" s="89">
        <f>SUM(D54:D57)</f>
        <v>17894362</v>
      </c>
    </row>
    <row r="54" spans="1:4" ht="21.75" customHeight="1" x14ac:dyDescent="0.2">
      <c r="A54" s="62"/>
      <c r="B54" s="63" t="s">
        <v>99</v>
      </c>
      <c r="C54" s="90">
        <v>20347300</v>
      </c>
      <c r="D54" s="90">
        <v>0</v>
      </c>
    </row>
    <row r="55" spans="1:4" ht="32.25" customHeight="1" x14ac:dyDescent="0.2">
      <c r="A55" s="64"/>
      <c r="B55" s="65" t="s">
        <v>100</v>
      </c>
      <c r="C55" s="90">
        <v>6500000</v>
      </c>
      <c r="D55" s="90">
        <v>6500000</v>
      </c>
    </row>
    <row r="56" spans="1:4" ht="29.25" customHeight="1" x14ac:dyDescent="0.2">
      <c r="A56" s="66"/>
      <c r="B56" s="67" t="s">
        <v>101</v>
      </c>
      <c r="C56" s="90">
        <v>0</v>
      </c>
      <c r="D56" s="90">
        <v>0</v>
      </c>
    </row>
    <row r="57" spans="1:4" ht="21.75" customHeight="1" thickBot="1" x14ac:dyDescent="0.25">
      <c r="A57" s="68"/>
      <c r="B57" s="69" t="s">
        <v>102</v>
      </c>
      <c r="C57" s="91">
        <v>50082780</v>
      </c>
      <c r="D57" s="91">
        <v>11394362</v>
      </c>
    </row>
    <row r="58" spans="1:4" ht="21.75" customHeight="1" thickBot="1" x14ac:dyDescent="0.25">
      <c r="A58" s="32"/>
      <c r="B58" s="31" t="s">
        <v>103</v>
      </c>
      <c r="C58" s="87">
        <v>0</v>
      </c>
      <c r="D58" s="87">
        <v>0</v>
      </c>
    </row>
    <row r="59" spans="1:4" ht="21.75" customHeight="1" thickBot="1" x14ac:dyDescent="0.25">
      <c r="A59" s="73" t="s">
        <v>104</v>
      </c>
      <c r="B59" s="31" t="s">
        <v>105</v>
      </c>
      <c r="C59" s="87">
        <v>7000000</v>
      </c>
      <c r="D59" s="87">
        <v>903810457</v>
      </c>
    </row>
    <row r="60" spans="1:4" ht="21.75" customHeight="1" thickBot="1" x14ac:dyDescent="0.25">
      <c r="A60" s="73" t="s">
        <v>106</v>
      </c>
      <c r="B60" s="31" t="s">
        <v>107</v>
      </c>
      <c r="C60" s="87">
        <v>0</v>
      </c>
      <c r="D60" s="87">
        <v>0</v>
      </c>
    </row>
    <row r="61" spans="1:4" ht="21.75" customHeight="1" x14ac:dyDescent="0.2">
      <c r="A61" s="61" t="s">
        <v>108</v>
      </c>
      <c r="B61" s="30" t="s">
        <v>109</v>
      </c>
      <c r="C61" s="89">
        <v>0</v>
      </c>
      <c r="D61" s="89">
        <v>0</v>
      </c>
    </row>
    <row r="62" spans="1:4" ht="28.5" customHeight="1" x14ac:dyDescent="0.2">
      <c r="A62" s="64"/>
      <c r="B62" s="65" t="s">
        <v>110</v>
      </c>
      <c r="C62" s="90">
        <v>0</v>
      </c>
      <c r="D62" s="90">
        <v>0</v>
      </c>
    </row>
    <row r="63" spans="1:4" ht="24.75" customHeight="1" thickBot="1" x14ac:dyDescent="0.25">
      <c r="A63" s="66"/>
      <c r="B63" s="67" t="s">
        <v>111</v>
      </c>
      <c r="C63" s="92">
        <v>0</v>
      </c>
      <c r="D63" s="92">
        <v>0</v>
      </c>
    </row>
    <row r="64" spans="1:4" ht="24.75" customHeight="1" thickBot="1" x14ac:dyDescent="0.25">
      <c r="A64" s="99"/>
      <c r="B64" s="74" t="s">
        <v>112</v>
      </c>
      <c r="C64" s="88">
        <f>C49+C50+C51+C52+C53+C59+C60+C61</f>
        <v>274123676</v>
      </c>
      <c r="D64" s="88">
        <f>D49+D50+D51+D52+D53+D59+D60+D61</f>
        <v>1081892902</v>
      </c>
    </row>
    <row r="65" spans="1:4" ht="24.75" customHeight="1" thickBot="1" x14ac:dyDescent="0.25">
      <c r="A65" s="32" t="s">
        <v>113</v>
      </c>
      <c r="B65" s="31" t="s">
        <v>114</v>
      </c>
      <c r="C65" s="87">
        <f>C66+C67</f>
        <v>421817413</v>
      </c>
      <c r="D65" s="87">
        <f>D66+D67</f>
        <v>434172948</v>
      </c>
    </row>
    <row r="66" spans="1:4" ht="24.75" customHeight="1" thickBot="1" x14ac:dyDescent="0.25">
      <c r="A66" s="104"/>
      <c r="B66" s="38" t="s">
        <v>115</v>
      </c>
      <c r="C66" s="93">
        <v>421817413</v>
      </c>
      <c r="D66" s="93">
        <v>419158215</v>
      </c>
    </row>
    <row r="67" spans="1:4" ht="24.75" customHeight="1" thickBot="1" x14ac:dyDescent="0.25">
      <c r="A67" s="70"/>
      <c r="B67" s="71" t="s">
        <v>345</v>
      </c>
      <c r="C67" s="94">
        <v>0</v>
      </c>
      <c r="D67" s="94">
        <v>15014733</v>
      </c>
    </row>
    <row r="68" spans="1:4" ht="24.75" customHeight="1" thickBot="1" x14ac:dyDescent="0.25">
      <c r="A68" s="39"/>
      <c r="B68" s="40" t="s">
        <v>116</v>
      </c>
      <c r="C68" s="95">
        <f>C64+C65</f>
        <v>695941089</v>
      </c>
      <c r="D68" s="95">
        <f>D64+D65</f>
        <v>1516065850</v>
      </c>
    </row>
  </sheetData>
  <mergeCells count="9">
    <mergeCell ref="A45:A46"/>
    <mergeCell ref="B45:B46"/>
    <mergeCell ref="C45:C46"/>
    <mergeCell ref="D45:D46"/>
    <mergeCell ref="A1:B1"/>
    <mergeCell ref="A3:A4"/>
    <mergeCell ref="B3:B4"/>
    <mergeCell ref="C3:C4"/>
    <mergeCell ref="D3:D4"/>
  </mergeCells>
  <pageMargins left="0.25" right="0.25" top="0.75" bottom="0.75" header="0.3" footer="0.3"/>
  <pageSetup paperSize="9" scale="79" orientation="portrait" r:id="rId1"/>
  <headerFooter>
    <oddHeader>&amp;L&amp;9KUNMADARAS NAGYKÖZSÉG ÖNKORMÁNYZAT&amp;C2018. ÉVI KÖLTSÉGVETÉS 
EREDETI ELŐIRÁNYZAT
2018.02.28. (adatok  forintban)&amp;R1.sz melléklet</oddHeader>
  </headerFooter>
  <rowBreaks count="1" manualBreakCount="1">
    <brk id="4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"/>
  <sheetViews>
    <sheetView view="pageBreakPreview" zoomScale="60" zoomScaleNormal="100" zoomScalePageLayoutView="80" workbookViewId="0">
      <selection activeCell="B41" sqref="B41"/>
    </sheetView>
  </sheetViews>
  <sheetFormatPr defaultColWidth="13" defaultRowHeight="32.25" customHeight="1" x14ac:dyDescent="0.2"/>
  <cols>
    <col min="1" max="1" width="7" customWidth="1"/>
    <col min="2" max="2" width="57.1640625" customWidth="1"/>
    <col min="3" max="3" width="16.6640625" customWidth="1"/>
    <col min="4" max="4" width="18.5" customWidth="1"/>
  </cols>
  <sheetData>
    <row r="1" spans="1:4" ht="23.25" customHeight="1" thickBot="1" x14ac:dyDescent="0.25">
      <c r="A1" s="557" t="s">
        <v>123</v>
      </c>
      <c r="B1" s="558"/>
      <c r="C1" s="25"/>
      <c r="D1" s="25"/>
    </row>
    <row r="2" spans="1:4" ht="15.75" hidden="1" customHeight="1" thickBot="1" x14ac:dyDescent="0.25">
      <c r="A2" s="36"/>
      <c r="B2" s="42"/>
      <c r="C2" s="26"/>
      <c r="D2" s="26"/>
    </row>
    <row r="3" spans="1:4" ht="32.25" customHeight="1" thickBot="1" x14ac:dyDescent="0.25">
      <c r="A3" s="551"/>
      <c r="B3" s="553" t="s">
        <v>45</v>
      </c>
      <c r="C3" s="547" t="s">
        <v>333</v>
      </c>
      <c r="D3" s="547" t="s">
        <v>341</v>
      </c>
    </row>
    <row r="4" spans="1:4" ht="13.5" customHeight="1" thickBot="1" x14ac:dyDescent="0.25">
      <c r="A4" s="552"/>
      <c r="B4" s="554"/>
      <c r="C4" s="548"/>
      <c r="D4" s="548"/>
    </row>
    <row r="5" spans="1:4" ht="17.25" customHeight="1" thickBot="1" x14ac:dyDescent="0.25">
      <c r="A5" s="44"/>
      <c r="B5" s="45"/>
      <c r="C5" s="29"/>
      <c r="D5" s="29"/>
    </row>
    <row r="6" spans="1:4" ht="28.5" customHeight="1" x14ac:dyDescent="0.25">
      <c r="A6" s="47" t="s">
        <v>46</v>
      </c>
      <c r="B6" s="48" t="s">
        <v>47</v>
      </c>
      <c r="C6" s="75">
        <f>C7+C14+C15</f>
        <v>504970604</v>
      </c>
      <c r="D6" s="75">
        <f>D7+D14+D15</f>
        <v>535517642</v>
      </c>
    </row>
    <row r="7" spans="1:4" ht="18.75" customHeight="1" x14ac:dyDescent="0.25">
      <c r="A7" s="49"/>
      <c r="B7" s="50" t="s">
        <v>48</v>
      </c>
      <c r="C7" s="76">
        <f>SUM(C8:C13)</f>
        <v>455410604</v>
      </c>
      <c r="D7" s="76">
        <f>SUM(D8:D13)</f>
        <v>420604908</v>
      </c>
    </row>
    <row r="8" spans="1:4" ht="18.75" customHeight="1" x14ac:dyDescent="0.25">
      <c r="A8" s="51"/>
      <c r="B8" s="52" t="s">
        <v>49</v>
      </c>
      <c r="C8" s="77">
        <f>'Önkormányzat 1.sz'!C8</f>
        <v>156961682</v>
      </c>
      <c r="D8" s="77">
        <f>'Önkormányzat 1.sz'!D8</f>
        <v>160627951</v>
      </c>
    </row>
    <row r="9" spans="1:4" ht="27.75" customHeight="1" x14ac:dyDescent="0.25">
      <c r="A9" s="51"/>
      <c r="B9" s="53" t="s">
        <v>50</v>
      </c>
      <c r="C9" s="77">
        <f>'Önkormányzat 1.sz'!C9</f>
        <v>125105526</v>
      </c>
      <c r="D9" s="77">
        <f>'Önkormányzat 1.sz'!D9</f>
        <v>127183667</v>
      </c>
    </row>
    <row r="10" spans="1:4" ht="27" customHeight="1" x14ac:dyDescent="0.25">
      <c r="A10" s="51"/>
      <c r="B10" s="53" t="s">
        <v>51</v>
      </c>
      <c r="C10" s="77">
        <f>'Önkormányzat 1.sz'!C10</f>
        <v>163588260</v>
      </c>
      <c r="D10" s="77">
        <f>'Önkormányzat 1.sz'!D10</f>
        <v>125922910</v>
      </c>
    </row>
    <row r="11" spans="1:4" ht="27.75" customHeight="1" x14ac:dyDescent="0.25">
      <c r="A11" s="51"/>
      <c r="B11" s="52" t="s">
        <v>52</v>
      </c>
      <c r="C11" s="77">
        <f>'Önkormányzat 1.sz'!C11</f>
        <v>6542460</v>
      </c>
      <c r="D11" s="77">
        <f>'Önkormányzat 1.sz'!D11</f>
        <v>6870380</v>
      </c>
    </row>
    <row r="12" spans="1:4" ht="18.75" customHeight="1" x14ac:dyDescent="0.25">
      <c r="A12" s="51"/>
      <c r="B12" s="52" t="s">
        <v>53</v>
      </c>
      <c r="C12" s="77">
        <f>'Önkormányzat 1.sz'!C12</f>
        <v>3212676</v>
      </c>
      <c r="D12" s="77">
        <f>'Önkormányzat 1.sz'!D12</f>
        <v>0</v>
      </c>
    </row>
    <row r="13" spans="1:4" ht="18.75" customHeight="1" x14ac:dyDescent="0.25">
      <c r="A13" s="51"/>
      <c r="B13" s="52" t="s">
        <v>54</v>
      </c>
      <c r="C13" s="77">
        <f>'Önkormányzat 1.sz'!C13</f>
        <v>0</v>
      </c>
      <c r="D13" s="77">
        <f>'Önkormányzat 1.sz'!D13</f>
        <v>0</v>
      </c>
    </row>
    <row r="14" spans="1:4" ht="26.25" customHeight="1" x14ac:dyDescent="0.25">
      <c r="A14" s="49"/>
      <c r="B14" s="50" t="s">
        <v>121</v>
      </c>
      <c r="C14" s="77">
        <f>'Önkormányzat 1.sz'!C14</f>
        <v>49560000</v>
      </c>
      <c r="D14" s="77">
        <f>'Önkormányzat 1.sz'!D14</f>
        <v>43760000</v>
      </c>
    </row>
    <row r="15" spans="1:4" ht="30" customHeight="1" thickBot="1" x14ac:dyDescent="0.3">
      <c r="A15" s="54"/>
      <c r="B15" s="55" t="s">
        <v>56</v>
      </c>
      <c r="C15" s="78">
        <f>' Gyejó 1.sz'!C15+'Művház 1.sz'!C15+'Óvoda 1.sz'!C15+'Mtbszsz 1.sz'!C15+'Közös PH 1. sz'!C15+'Önkormányzat 1.sz'!C15</f>
        <v>0</v>
      </c>
      <c r="D15" s="78">
        <f>' Gyejó 1.sz'!D15+'Művház 1.sz'!D15+'Óvoda 1.sz'!D15+'Mtbszsz 1.sz'!D15+'Közös PH 1. sz'!D15+'Önkormányzat 1.sz'!D15</f>
        <v>71152734</v>
      </c>
    </row>
    <row r="16" spans="1:4" ht="35.25" customHeight="1" thickBot="1" x14ac:dyDescent="0.3">
      <c r="A16" s="46" t="s">
        <v>57</v>
      </c>
      <c r="B16" s="56" t="s">
        <v>58</v>
      </c>
      <c r="C16" s="79">
        <f>' Gyejó 1.sz'!C16+'Művház 1.sz'!C16+'Óvoda 1.sz'!C16+'Mtbszsz 1.sz'!C16+'Közös PH 1. sz'!C16+'Önkormányzat 1.sz'!C16</f>
        <v>0</v>
      </c>
      <c r="D16" s="79">
        <f>' Gyejó 1.sz'!D16+'Művház 1.sz'!D16+'Óvoda 1.sz'!D16+'Mtbszsz 1.sz'!D16+'Közös PH 1. sz'!D16+'Önkormányzat 1.sz'!D16</f>
        <v>0</v>
      </c>
    </row>
    <row r="17" spans="1:4" ht="21.75" customHeight="1" x14ac:dyDescent="0.25">
      <c r="A17" s="47" t="s">
        <v>59</v>
      </c>
      <c r="B17" s="48" t="s">
        <v>60</v>
      </c>
      <c r="C17" s="75">
        <f>C18+C21</f>
        <v>71060485</v>
      </c>
      <c r="D17" s="75">
        <f>D18+D21</f>
        <v>71060485</v>
      </c>
    </row>
    <row r="18" spans="1:4" ht="19.5" customHeight="1" x14ac:dyDescent="0.25">
      <c r="A18" s="49"/>
      <c r="B18" s="50" t="s">
        <v>61</v>
      </c>
      <c r="C18" s="76">
        <f>SUM(C19:C20)</f>
        <v>66000000</v>
      </c>
      <c r="D18" s="76">
        <f>SUM(D19:D20)</f>
        <v>66000000</v>
      </c>
    </row>
    <row r="19" spans="1:4" ht="19.5" customHeight="1" x14ac:dyDescent="0.25">
      <c r="A19" s="51"/>
      <c r="B19" s="52" t="s">
        <v>62</v>
      </c>
      <c r="C19" s="77">
        <f>'Önkormányzat 1.sz'!C19</f>
        <v>60000000</v>
      </c>
      <c r="D19" s="77">
        <f>'Önkormányzat 1.sz'!D19</f>
        <v>60000000</v>
      </c>
    </row>
    <row r="20" spans="1:4" ht="19.5" customHeight="1" x14ac:dyDescent="0.25">
      <c r="A20" s="51"/>
      <c r="B20" s="52" t="s">
        <v>63</v>
      </c>
      <c r="C20" s="77">
        <f>'Önkormányzat 1.sz'!C20</f>
        <v>6000000</v>
      </c>
      <c r="D20" s="77">
        <f>'Önkormányzat 1.sz'!D20</f>
        <v>6000000</v>
      </c>
    </row>
    <row r="21" spans="1:4" ht="19.5" customHeight="1" x14ac:dyDescent="0.25">
      <c r="A21" s="49"/>
      <c r="B21" s="50" t="s">
        <v>64</v>
      </c>
      <c r="C21" s="76">
        <f>SUM(C22:C26)</f>
        <v>5060485</v>
      </c>
      <c r="D21" s="76">
        <f>SUM(D22:D26)</f>
        <v>5060485</v>
      </c>
    </row>
    <row r="22" spans="1:4" ht="19.5" customHeight="1" x14ac:dyDescent="0.25">
      <c r="A22" s="51"/>
      <c r="B22" s="52" t="s">
        <v>65</v>
      </c>
      <c r="C22" s="77">
        <f>'Önkormányzat 1.sz'!C22</f>
        <v>0</v>
      </c>
      <c r="D22" s="77">
        <f>'Önkormányzat 1.sz'!D22</f>
        <v>0</v>
      </c>
    </row>
    <row r="23" spans="1:4" ht="19.5" customHeight="1" x14ac:dyDescent="0.25">
      <c r="A23" s="51"/>
      <c r="B23" s="52" t="s">
        <v>66</v>
      </c>
      <c r="C23" s="77">
        <f>'Önkormányzat 1.sz'!C23</f>
        <v>50000</v>
      </c>
      <c r="D23" s="77">
        <f>'Önkormányzat 1.sz'!D23</f>
        <v>50000</v>
      </c>
    </row>
    <row r="24" spans="1:4" ht="19.5" customHeight="1" x14ac:dyDescent="0.25">
      <c r="A24" s="51"/>
      <c r="B24" s="52" t="s">
        <v>67</v>
      </c>
      <c r="C24" s="77">
        <f>'Önkormányzat 1.sz'!C24</f>
        <v>698485</v>
      </c>
      <c r="D24" s="77">
        <f>'Önkormányzat 1.sz'!D24</f>
        <v>698485</v>
      </c>
    </row>
    <row r="25" spans="1:4" ht="19.5" customHeight="1" thickBot="1" x14ac:dyDescent="0.3">
      <c r="A25" s="57"/>
      <c r="B25" s="58" t="s">
        <v>68</v>
      </c>
      <c r="C25" s="77">
        <f>'Önkormányzat 1.sz'!C25</f>
        <v>1312000</v>
      </c>
      <c r="D25" s="77">
        <f>'Önkormányzat 1.sz'!D25</f>
        <v>1312000</v>
      </c>
    </row>
    <row r="26" spans="1:4" ht="19.5" customHeight="1" thickBot="1" x14ac:dyDescent="0.3">
      <c r="A26" s="477"/>
      <c r="B26" s="478" t="s">
        <v>307</v>
      </c>
      <c r="C26" s="480">
        <f>'Önkormányzat 1.sz'!C26</f>
        <v>3000000</v>
      </c>
      <c r="D26" s="480">
        <f>'Önkormányzat 1.sz'!D26</f>
        <v>3000000</v>
      </c>
    </row>
    <row r="27" spans="1:4" ht="19.5" customHeight="1" thickBot="1" x14ac:dyDescent="0.3">
      <c r="A27" s="46" t="s">
        <v>69</v>
      </c>
      <c r="B27" s="86" t="s">
        <v>70</v>
      </c>
      <c r="C27" s="79">
        <f>' Gyejó 1.sz'!C26+'Művház 1.sz'!C26+'Óvoda 1.sz'!C26+'Mtbszsz 1.sz'!C26+'Közös PH 1. sz'!C26+'Önkormányzat 1.sz'!C27</f>
        <v>158580820</v>
      </c>
      <c r="D27" s="79">
        <f>' Gyejó 1.sz'!D26+'Művház 1.sz'!D26+'Óvoda 1.sz'!D26+'Mtbszsz 1.sz'!D26+'Közös PH 1. sz'!D26+'Önkormányzat 1.sz'!D27</f>
        <v>116376000</v>
      </c>
    </row>
    <row r="28" spans="1:4" ht="19.5" customHeight="1" thickBot="1" x14ac:dyDescent="0.3">
      <c r="A28" s="83" t="s">
        <v>71</v>
      </c>
      <c r="B28" s="84" t="s">
        <v>72</v>
      </c>
      <c r="C28" s="79">
        <f>' Gyejó 1.sz'!C27+'Művház 1.sz'!C27+'Óvoda 1.sz'!C27+'Mtbszsz 1.sz'!C27+'Közös PH 1. sz'!C27+'Önkormányzat 1.sz'!C28</f>
        <v>0</v>
      </c>
      <c r="D28" s="79">
        <f>' Gyejó 1.sz'!D27+'Művház 1.sz'!D27+'Óvoda 1.sz'!D27+'Mtbszsz 1.sz'!D27+'Közös PH 1. sz'!D27+'Önkormányzat 1.sz'!D28</f>
        <v>0</v>
      </c>
    </row>
    <row r="29" spans="1:4" ht="19.5" customHeight="1" x14ac:dyDescent="0.25">
      <c r="A29" s="47" t="s">
        <v>73</v>
      </c>
      <c r="B29" s="59" t="s">
        <v>74</v>
      </c>
      <c r="C29" s="75">
        <f>C30+C31</f>
        <v>32910000</v>
      </c>
      <c r="D29" s="75">
        <f>D30+D31</f>
        <v>5310000</v>
      </c>
    </row>
    <row r="30" spans="1:4" ht="30.75" customHeight="1" x14ac:dyDescent="0.25">
      <c r="A30" s="51"/>
      <c r="B30" s="52" t="s">
        <v>75</v>
      </c>
      <c r="C30" s="77">
        <f>' Gyejó 1.sz'!C29+'Művház 1.sz'!C29+'Óvoda 1.sz'!C29+'Mtbszsz 1.sz'!C29+'Közös PH 1. sz'!C29+'Önkormányzat 1.sz'!C30</f>
        <v>3810000</v>
      </c>
      <c r="D30" s="77">
        <f>' Gyejó 1.sz'!D29+'Művház 1.sz'!D29+'Óvoda 1.sz'!D29+'Mtbszsz 1.sz'!D29+'Közös PH 1. sz'!D29+'Önkormányzat 1.sz'!D30</f>
        <v>5310000</v>
      </c>
    </row>
    <row r="31" spans="1:4" ht="24" customHeight="1" thickBot="1" x14ac:dyDescent="0.3">
      <c r="A31" s="57"/>
      <c r="B31" s="58" t="s">
        <v>76</v>
      </c>
      <c r="C31" s="77">
        <f>' Gyejó 1.sz'!C30+'Művház 1.sz'!C30+'Óvoda 1.sz'!C30+'Mtbszsz 1.sz'!C30+'Közös PH 1. sz'!C30+'Önkormányzat 1.sz'!C31</f>
        <v>29100000</v>
      </c>
      <c r="D31" s="77">
        <f>' Gyejó 1.sz'!D30+'Művház 1.sz'!D30+'Óvoda 1.sz'!D30+'Mtbszsz 1.sz'!D30+'Közös PH 1. sz'!D30+'Önkormányzat 1.sz'!D31</f>
        <v>0</v>
      </c>
    </row>
    <row r="32" spans="1:4" ht="24" customHeight="1" x14ac:dyDescent="0.25">
      <c r="A32" s="47" t="s">
        <v>77</v>
      </c>
      <c r="B32" s="48" t="s">
        <v>78</v>
      </c>
      <c r="C32" s="75">
        <v>0</v>
      </c>
      <c r="D32" s="75">
        <v>0</v>
      </c>
    </row>
    <row r="33" spans="1:4" ht="39.75" customHeight="1" x14ac:dyDescent="0.25">
      <c r="A33" s="51"/>
      <c r="B33" s="52" t="s">
        <v>79</v>
      </c>
      <c r="C33" s="77">
        <f>' Gyejó 1.sz'!C32+'Művház 1.sz'!C32+'Óvoda 1.sz'!C32+'Mtbszsz 1.sz'!C32+'Közös PH 1. sz'!C32+'Önkormányzat 1.sz'!C33</f>
        <v>0</v>
      </c>
      <c r="D33" s="77">
        <f>' Gyejó 1.sz'!D32+'Művház 1.sz'!D32+'Óvoda 1.sz'!D32+'Mtbszsz 1.sz'!D32+'Közös PH 1. sz'!D32+'Önkormányzat 1.sz'!D33</f>
        <v>0</v>
      </c>
    </row>
    <row r="34" spans="1:4" ht="31.5" customHeight="1" thickBot="1" x14ac:dyDescent="0.3">
      <c r="A34" s="57"/>
      <c r="B34" s="58" t="s">
        <v>80</v>
      </c>
      <c r="C34" s="77">
        <f>' Gyejó 1.sz'!C33+'Művház 1.sz'!C33+'Óvoda 1.sz'!C33+'Mtbszsz 1.sz'!C33+'Közös PH 1. sz'!C33+'Önkormányzat 1.sz'!C34</f>
        <v>0</v>
      </c>
      <c r="D34" s="77">
        <f>' Gyejó 1.sz'!D33+'Művház 1.sz'!D33+'Óvoda 1.sz'!D33+'Mtbszsz 1.sz'!D33+'Közös PH 1. sz'!D33+'Önkormányzat 1.sz'!D34</f>
        <v>0</v>
      </c>
    </row>
    <row r="35" spans="1:4" ht="24" customHeight="1" thickBot="1" x14ac:dyDescent="0.3">
      <c r="A35" s="96"/>
      <c r="B35" s="97" t="s">
        <v>81</v>
      </c>
      <c r="C35" s="98">
        <f>C6+C16+C17+C27+C28+C29</f>
        <v>767521909</v>
      </c>
      <c r="D35" s="98">
        <f>D6+D16+D17+D27+D28+D29+D32</f>
        <v>728264127</v>
      </c>
    </row>
    <row r="36" spans="1:4" ht="24" customHeight="1" x14ac:dyDescent="0.25">
      <c r="A36" s="47" t="s">
        <v>82</v>
      </c>
      <c r="B36" s="48" t="s">
        <v>83</v>
      </c>
      <c r="C36" s="75">
        <f>C37+C38</f>
        <v>451817413</v>
      </c>
      <c r="D36" s="75">
        <f>D37+D38</f>
        <v>1400968672</v>
      </c>
    </row>
    <row r="37" spans="1:4" ht="27" customHeight="1" x14ac:dyDescent="0.25">
      <c r="A37" s="51"/>
      <c r="B37" s="52" t="s">
        <v>84</v>
      </c>
      <c r="C37" s="77">
        <f>' Gyejó 1.sz'!C36+'Művház 1.sz'!C36+'Óvoda 1.sz'!C36+'Mtbszsz 1.sz'!C36+'Közös PH 1. sz'!C36+'Önkormányzat 1.sz'!C37</f>
        <v>30000000</v>
      </c>
      <c r="D37" s="77">
        <f>' Gyejó 1.sz'!D36+'Művház 1.sz'!D36+'Óvoda 1.sz'!D36+'Közös PH 1. sz'!D36+'Mtbszsz 1.sz'!D36+'Önkormányzat 1.sz'!D37</f>
        <v>981810457</v>
      </c>
    </row>
    <row r="38" spans="1:4" ht="24" customHeight="1" thickBot="1" x14ac:dyDescent="0.3">
      <c r="A38" s="57"/>
      <c r="B38" s="60" t="s">
        <v>85</v>
      </c>
      <c r="C38" s="77">
        <f>' Gyejó 1.sz'!C37+'Művház 1.sz'!C37+'Óvoda 1.sz'!C37+'Mtbszsz 1.sz'!C37+'Közös PH 1. sz'!C37+'Önkormányzat 1.sz'!C38</f>
        <v>421817413</v>
      </c>
      <c r="D38" s="77">
        <f>' Gyejó 1.sz'!D37+'Művház 1.sz'!D37+'Óvoda 1.sz'!D37+'Mtbszsz 1.sz'!D37+'Közös PH 1. sz'!D37+'Önkormányzat 1.sz'!D38</f>
        <v>419158215</v>
      </c>
    </row>
    <row r="39" spans="1:4" ht="8.25" hidden="1" customHeight="1" thickBot="1" x14ac:dyDescent="0.25">
      <c r="A39" s="29"/>
      <c r="B39" s="34"/>
      <c r="C39" s="81"/>
      <c r="D39" s="81"/>
    </row>
    <row r="40" spans="1:4" ht="24" customHeight="1" thickBot="1" x14ac:dyDescent="0.25">
      <c r="A40" s="39"/>
      <c r="B40" s="40" t="s">
        <v>86</v>
      </c>
      <c r="C40" s="82">
        <f>C6+C16+C17+C27+C28+C29+C36</f>
        <v>1219339322</v>
      </c>
      <c r="D40" s="82">
        <f>D35+D36</f>
        <v>2129232799</v>
      </c>
    </row>
    <row r="41" spans="1:4" ht="24" customHeight="1" x14ac:dyDescent="0.2">
      <c r="A41" s="112"/>
      <c r="B41" s="113"/>
      <c r="C41" s="114"/>
      <c r="D41" s="114"/>
    </row>
    <row r="42" spans="1:4" ht="24" customHeight="1" x14ac:dyDescent="0.2">
      <c r="A42" s="112"/>
      <c r="B42" s="113"/>
      <c r="C42" s="114"/>
      <c r="D42" s="114"/>
    </row>
    <row r="43" spans="1:4" ht="32.25" customHeight="1" thickBot="1" x14ac:dyDescent="0.25"/>
    <row r="44" spans="1:4" ht="19.5" customHeight="1" thickBot="1" x14ac:dyDescent="0.25">
      <c r="A44" s="36"/>
      <c r="B44" s="37"/>
      <c r="C44" s="26"/>
      <c r="D44" s="26"/>
    </row>
    <row r="45" spans="1:4" ht="32.25" customHeight="1" x14ac:dyDescent="0.2">
      <c r="A45" s="551"/>
      <c r="B45" s="555" t="s">
        <v>87</v>
      </c>
      <c r="C45" s="547" t="s">
        <v>333</v>
      </c>
      <c r="D45" s="547" t="s">
        <v>341</v>
      </c>
    </row>
    <row r="46" spans="1:4" ht="24" customHeight="1" thickBot="1" x14ac:dyDescent="0.25">
      <c r="A46" s="552"/>
      <c r="B46" s="556"/>
      <c r="C46" s="548"/>
      <c r="D46" s="548"/>
    </row>
    <row r="47" spans="1:4" ht="21.75" customHeight="1" thickBot="1" x14ac:dyDescent="0.25">
      <c r="A47" s="106"/>
      <c r="B47" s="107"/>
      <c r="C47" s="105"/>
      <c r="D47" s="105"/>
    </row>
    <row r="48" spans="1:4" ht="21.75" customHeight="1" thickBot="1" x14ac:dyDescent="0.25">
      <c r="A48" s="33"/>
      <c r="B48" s="43" t="s">
        <v>88</v>
      </c>
      <c r="C48" s="87">
        <v>0</v>
      </c>
      <c r="D48" s="87">
        <v>0</v>
      </c>
    </row>
    <row r="49" spans="1:4" ht="21.75" customHeight="1" thickBot="1" x14ac:dyDescent="0.25">
      <c r="A49" s="73" t="s">
        <v>89</v>
      </c>
      <c r="B49" s="74" t="s">
        <v>90</v>
      </c>
      <c r="C49" s="88">
        <f>' Gyejó 1.sz'!C49+'Művház 1.sz'!C48+'Óvoda 1.sz'!C48+'Mtbszsz 1.sz'!C48+'Közös PH 1. sz'!C48+'Önkormányzat 1.sz'!C49</f>
        <v>344153376</v>
      </c>
      <c r="D49" s="88">
        <f>' Gyejó 1.sz'!D49+'Művház 1.sz'!D48+'Óvoda 1.sz'!D48+'Mtbszsz 1.sz'!D48+'Közös PH 1. sz'!D48+'Önkormányzat 1.sz'!D49</f>
        <v>442796760</v>
      </c>
    </row>
    <row r="50" spans="1:4" ht="30" customHeight="1" thickBot="1" x14ac:dyDescent="0.25">
      <c r="A50" s="73" t="s">
        <v>91</v>
      </c>
      <c r="B50" s="74" t="s">
        <v>92</v>
      </c>
      <c r="C50" s="88">
        <f>' Gyejó 1.sz'!C50+'Művház 1.sz'!C49+'Óvoda 1.sz'!C49+'Mtbszsz 1.sz'!C49+'Közös PH 1. sz'!C49+'Önkormányzat 1.sz'!C50</f>
        <v>78904293</v>
      </c>
      <c r="D50" s="88">
        <f>' Gyejó 1.sz'!D50+'Művház 1.sz'!D49+'Óvoda 1.sz'!D49+'Mtbszsz 1.sz'!D49+'Közös PH 1. sz'!D49+'Önkormányzat 1.sz'!D50</f>
        <v>83567100</v>
      </c>
    </row>
    <row r="51" spans="1:4" ht="21.75" customHeight="1" thickBot="1" x14ac:dyDescent="0.25">
      <c r="A51" s="73" t="s">
        <v>93</v>
      </c>
      <c r="B51" s="74" t="s">
        <v>94</v>
      </c>
      <c r="C51" s="88">
        <f>' Gyejó 1.sz'!C51+'Művház 1.sz'!C50+'Óvoda 1.sz'!C50+'Mtbszsz 1.sz'!C50+'Közös PH 1. sz'!C50+'Önkormányzat 1.sz'!C51</f>
        <v>240248300</v>
      </c>
      <c r="D51" s="88">
        <f>' Gyejó 1.sz'!D51+'Művház 1.sz'!D50+'Óvoda 1.sz'!D50+'Mtbszsz 1.sz'!D50+'Közös PH 1. sz'!D50+'Önkormányzat 1.sz'!D51</f>
        <v>215991172</v>
      </c>
    </row>
    <row r="52" spans="1:4" ht="21.75" customHeight="1" thickBot="1" x14ac:dyDescent="0.25">
      <c r="A52" s="73" t="s">
        <v>95</v>
      </c>
      <c r="B52" s="74" t="s">
        <v>96</v>
      </c>
      <c r="C52" s="88">
        <f>' Gyejó 1.sz'!C52+'Művház 1.sz'!C51+'Óvoda 1.sz'!C51+'Mtbszsz 1.sz'!C51+'Közös PH 1. sz'!C51+'Önkormányzat 1.sz'!C52</f>
        <v>44902236</v>
      </c>
      <c r="D52" s="88">
        <f>' Gyejó 1.sz'!D52+'Művház 1.sz'!D51+'Óvoda 1.sz'!D51+'Mtbszsz 1.sz'!D51+'Közös PH 1. sz'!D51+'Önkormányzat 1.sz'!D52</f>
        <v>31000000</v>
      </c>
    </row>
    <row r="53" spans="1:4" ht="21.75" customHeight="1" x14ac:dyDescent="0.2">
      <c r="A53" s="72" t="s">
        <v>97</v>
      </c>
      <c r="B53" s="30" t="s">
        <v>98</v>
      </c>
      <c r="C53" s="89">
        <f>SUM(C54:C57)</f>
        <v>82313704</v>
      </c>
      <c r="D53" s="89">
        <f>SUM(D54:D57)</f>
        <v>17894362</v>
      </c>
    </row>
    <row r="54" spans="1:4" ht="21.75" customHeight="1" x14ac:dyDescent="0.2">
      <c r="A54" s="62"/>
      <c r="B54" s="63" t="s">
        <v>99</v>
      </c>
      <c r="C54" s="90">
        <f>' Gyejó 1.sz'!C54+'Művház 1.sz'!C53+'Óvoda 1.sz'!C53+'Mtbszsz 1.sz'!C53+'Közös PH 1. sz'!C53+'Önkormányzat 1.sz'!C54</f>
        <v>20347300</v>
      </c>
      <c r="D54" s="90">
        <f>' Gyejó 1.sz'!D54+'Művház 1.sz'!D53+'Óvoda 1.sz'!D53+'Mtbszsz 1.sz'!D53+'Közös PH 1. sz'!D53+'Önkormányzat 1.sz'!D54</f>
        <v>0</v>
      </c>
    </row>
    <row r="55" spans="1:4" ht="32.25" customHeight="1" x14ac:dyDescent="0.2">
      <c r="A55" s="64"/>
      <c r="B55" s="65" t="s">
        <v>100</v>
      </c>
      <c r="C55" s="90">
        <f>' Gyejó 1.sz'!C55+'Művház 1.sz'!C54+'Óvoda 1.sz'!C54+'Mtbszsz 1.sz'!C54+'Közös PH 1. sz'!C54+'Önkormányzat 1.sz'!C55</f>
        <v>11883624</v>
      </c>
      <c r="D55" s="90">
        <f>' Gyejó 1.sz'!D55+'Művház 1.sz'!D54+'Óvoda 1.sz'!D54+'Mtbszsz 1.sz'!D54+'Közös PH 1. sz'!D54+'Önkormányzat 1.sz'!D55</f>
        <v>6500000</v>
      </c>
    </row>
    <row r="56" spans="1:4" ht="28.5" customHeight="1" x14ac:dyDescent="0.2">
      <c r="A56" s="66"/>
      <c r="B56" s="67" t="s">
        <v>101</v>
      </c>
      <c r="C56" s="90">
        <f>' Gyejó 1.sz'!C56+'Művház 1.sz'!C55+'Óvoda 1.sz'!C55+'Mtbszsz 1.sz'!C55+'Közös PH 1. sz'!C55+'Önkormányzat 1.sz'!C56</f>
        <v>0</v>
      </c>
      <c r="D56" s="90">
        <f>' Gyejó 1.sz'!D56+'Művház 1.sz'!D55+'Óvoda 1.sz'!D55+'Mtbszsz 1.sz'!D55+'Közös PH 1. sz'!D55+'Önkormányzat 1.sz'!D56</f>
        <v>0</v>
      </c>
    </row>
    <row r="57" spans="1:4" ht="21.75" customHeight="1" thickBot="1" x14ac:dyDescent="0.25">
      <c r="A57" s="68"/>
      <c r="B57" s="69" t="s">
        <v>102</v>
      </c>
      <c r="C57" s="90">
        <f>' Gyejó 1.sz'!C57+'Művház 1.sz'!C56+'Óvoda 1.sz'!C56+'Mtbszsz 1.sz'!C56+'Közös PH 1. sz'!C56+'Önkormányzat 1.sz'!C57</f>
        <v>50082780</v>
      </c>
      <c r="D57" s="90">
        <f>' Gyejó 1.sz'!D57+'Művház 1.sz'!D56+'Óvoda 1.sz'!D56+'Mtbszsz 1.sz'!D56+'Közös PH 1. sz'!D56+'Önkormányzat 1.sz'!D57</f>
        <v>11394362</v>
      </c>
    </row>
    <row r="58" spans="1:4" ht="21.75" customHeight="1" thickBot="1" x14ac:dyDescent="0.25">
      <c r="A58" s="32"/>
      <c r="B58" s="31" t="s">
        <v>103</v>
      </c>
      <c r="C58" s="87">
        <f>' Gyejó 1.sz'!C58+'Művház 1.sz'!C57+'Óvoda 1.sz'!C57+'Mtbszsz 1.sz'!C57+'Közös PH 1. sz'!C57+'Önkormányzat 1.sz'!C58</f>
        <v>0</v>
      </c>
      <c r="D58" s="87">
        <f>' Gyejó 1.sz'!D58+'Művház 1.sz'!D57+'Óvoda 1.sz'!D57+'Mtbszsz 1.sz'!D57+'Közös PH 1. sz'!D57+'Önkormányzat 1.sz'!D58</f>
        <v>0</v>
      </c>
    </row>
    <row r="59" spans="1:4" ht="21.75" customHeight="1" thickBot="1" x14ac:dyDescent="0.25">
      <c r="A59" s="73" t="s">
        <v>104</v>
      </c>
      <c r="B59" s="31" t="s">
        <v>105</v>
      </c>
      <c r="C59" s="87">
        <f>' Gyejó 1.sz'!C59+'Művház 1.sz'!C58+'Óvoda 1.sz'!C58+'Mtbszsz 1.sz'!C58+'Közös PH 1. sz'!C58+'Önkormányzat 1.sz'!C59</f>
        <v>7000000</v>
      </c>
      <c r="D59" s="87">
        <f>' Gyejó 1.sz'!D59+'Művház 1.sz'!D58+'Óvoda 1.sz'!D58+'Mtbszsz 1.sz'!D58+'Közös PH 1. sz'!D58+'Önkormányzat 1.sz'!D59</f>
        <v>903810457</v>
      </c>
    </row>
    <row r="60" spans="1:4" ht="21.75" customHeight="1" thickBot="1" x14ac:dyDescent="0.25">
      <c r="A60" s="73" t="s">
        <v>106</v>
      </c>
      <c r="B60" s="31" t="s">
        <v>107</v>
      </c>
      <c r="C60" s="87">
        <f>' Gyejó 1.sz'!C60+'Művház 1.sz'!C59+'Óvoda 1.sz'!C59+'Mtbszsz 1.sz'!C59+'Közös PH 1. sz'!C59+'Önkormányzat 1.sz'!C60</f>
        <v>0</v>
      </c>
      <c r="D60" s="87">
        <f>' Gyejó 1.sz'!D60+'Művház 1.sz'!D59+'Óvoda 1.sz'!D59+'Mtbszsz 1.sz'!D59+'Közös PH 1. sz'!D59+'Önkormányzat 1.sz'!D60</f>
        <v>0</v>
      </c>
    </row>
    <row r="61" spans="1:4" ht="21.75" customHeight="1" x14ac:dyDescent="0.2">
      <c r="A61" s="61" t="s">
        <v>108</v>
      </c>
      <c r="B61" s="30" t="s">
        <v>109</v>
      </c>
      <c r="C61" s="89">
        <v>0</v>
      </c>
      <c r="D61" s="89">
        <v>0</v>
      </c>
    </row>
    <row r="62" spans="1:4" ht="36.75" customHeight="1" x14ac:dyDescent="0.2">
      <c r="A62" s="64"/>
      <c r="B62" s="65" t="s">
        <v>110</v>
      </c>
      <c r="C62" s="90">
        <f>' Gyejó 1.sz'!C62+'Művház 1.sz'!C61+'Óvoda 1.sz'!C61+'Mtbszsz 1.sz'!C61+'Közös PH 1. sz'!C61+'Önkormányzat 1.sz'!C62</f>
        <v>0</v>
      </c>
      <c r="D62" s="90">
        <f>' Gyejó 1.sz'!D62+'Művház 1.sz'!D61+'Óvoda 1.sz'!D61+'Mtbszsz 1.sz'!D61+'Közös PH 1. sz'!D61+'Önkormányzat 1.sz'!D62</f>
        <v>0</v>
      </c>
    </row>
    <row r="63" spans="1:4" ht="24.75" customHeight="1" thickBot="1" x14ac:dyDescent="0.25">
      <c r="A63" s="66"/>
      <c r="B63" s="67" t="s">
        <v>111</v>
      </c>
      <c r="C63" s="90">
        <f>' Gyejó 1.sz'!C63+'Művház 1.sz'!C62+'Óvoda 1.sz'!C62+'Mtbszsz 1.sz'!C62+'Közös PH 1. sz'!C62+'Önkormányzat 1.sz'!C63</f>
        <v>0</v>
      </c>
      <c r="D63" s="90">
        <f>' Gyejó 1.sz'!D63+'Művház 1.sz'!D62+'Óvoda 1.sz'!D62+'Mtbszsz 1.sz'!D62+'Közös PH 1. sz'!D62+'Önkormányzat 1.sz'!D63</f>
        <v>0</v>
      </c>
    </row>
    <row r="64" spans="1:4" ht="24.75" customHeight="1" thickBot="1" x14ac:dyDescent="0.25">
      <c r="A64" s="99"/>
      <c r="B64" s="74" t="s">
        <v>112</v>
      </c>
      <c r="C64" s="88">
        <f>C49+C50+C51+C52+C53+C60</f>
        <v>790521909</v>
      </c>
      <c r="D64" s="88">
        <f>D49+D50+D51+D52+D53+D60+D59+D61</f>
        <v>1695059851</v>
      </c>
    </row>
    <row r="65" spans="1:4" ht="24.75" customHeight="1" thickBot="1" x14ac:dyDescent="0.25">
      <c r="A65" s="32" t="s">
        <v>113</v>
      </c>
      <c r="B65" s="31" t="s">
        <v>114</v>
      </c>
      <c r="C65" s="87">
        <f>C66+C67</f>
        <v>421817413</v>
      </c>
      <c r="D65" s="87">
        <f>D66+D67</f>
        <v>434172948</v>
      </c>
    </row>
    <row r="66" spans="1:4" ht="24.75" customHeight="1" thickBot="1" x14ac:dyDescent="0.25">
      <c r="A66" s="104"/>
      <c r="B66" s="38" t="s">
        <v>115</v>
      </c>
      <c r="C66" s="93">
        <f>'Önkormányzat 1.sz'!C66</f>
        <v>421817413</v>
      </c>
      <c r="D66" s="93">
        <f>'Önkormányzat 1.sz'!D66</f>
        <v>419158215</v>
      </c>
    </row>
    <row r="67" spans="1:4" ht="24.75" customHeight="1" thickBot="1" x14ac:dyDescent="0.25">
      <c r="A67" s="70"/>
      <c r="B67" s="71" t="s">
        <v>345</v>
      </c>
      <c r="C67" s="94">
        <v>0</v>
      </c>
      <c r="D67" s="94">
        <f>'Önkormányzat 1.sz'!D67</f>
        <v>15014733</v>
      </c>
    </row>
    <row r="68" spans="1:4" ht="24.75" customHeight="1" thickBot="1" x14ac:dyDescent="0.25">
      <c r="A68" s="39"/>
      <c r="B68" s="40" t="s">
        <v>116</v>
      </c>
      <c r="C68" s="95">
        <f>C65+C64</f>
        <v>1212339322</v>
      </c>
      <c r="D68" s="95">
        <f>D65+D64</f>
        <v>2129232799</v>
      </c>
    </row>
  </sheetData>
  <mergeCells count="9">
    <mergeCell ref="A45:A46"/>
    <mergeCell ref="B45:B46"/>
    <mergeCell ref="C45:C46"/>
    <mergeCell ref="D45:D46"/>
    <mergeCell ref="A1:B1"/>
    <mergeCell ref="A3:A4"/>
    <mergeCell ref="B3:B4"/>
    <mergeCell ref="C3:C4"/>
    <mergeCell ref="D3:D4"/>
  </mergeCells>
  <pageMargins left="0.25" right="0.25" top="0.75" bottom="0.75" header="0.3" footer="0.3"/>
  <pageSetup paperSize="9" scale="80" orientation="portrait" r:id="rId1"/>
  <headerFooter>
    <oddHeader>&amp;L&amp;9KUNMADARAS NAGYKÖZSÉG ÖNKORMÁNYZAT&amp;C2018. ÉVI KÖLTSÉGVETÉS 
EREDETI ELŐIRÁNYZAT
2018.02.28. (adatok  forintban)&amp;R1.sz melléklet</oddHeader>
  </headerFooter>
  <rowBreaks count="1" manualBreakCount="1">
    <brk id="4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view="pageLayout" zoomScaleNormal="100" zoomScaleSheetLayoutView="50" workbookViewId="0">
      <selection activeCell="F28" sqref="F28"/>
    </sheetView>
  </sheetViews>
  <sheetFormatPr defaultRowHeight="12.75" x14ac:dyDescent="0.2"/>
  <cols>
    <col min="1" max="1" width="10.83203125" style="3" customWidth="1"/>
    <col min="2" max="2" width="70" style="3" customWidth="1"/>
    <col min="3" max="3" width="28.33203125" style="3" hidden="1" customWidth="1"/>
    <col min="4" max="4" width="27" style="3" customWidth="1"/>
    <col min="5" max="16384" width="9.33203125" style="3"/>
  </cols>
  <sheetData>
    <row r="1" spans="1:4" ht="31.5" customHeight="1" thickBot="1" x14ac:dyDescent="0.25">
      <c r="A1" s="1"/>
      <c r="B1" s="1" t="s">
        <v>0</v>
      </c>
      <c r="C1" s="2" t="s">
        <v>1</v>
      </c>
      <c r="D1" s="2" t="s">
        <v>1</v>
      </c>
    </row>
    <row r="2" spans="1:4" ht="21" customHeight="1" x14ac:dyDescent="0.2">
      <c r="A2" s="6" t="s">
        <v>2</v>
      </c>
      <c r="B2" s="6" t="s">
        <v>3</v>
      </c>
      <c r="C2" s="7">
        <v>15022400</v>
      </c>
      <c r="D2" s="7">
        <v>86653600</v>
      </c>
    </row>
    <row r="3" spans="1:4" ht="21" customHeight="1" x14ac:dyDescent="0.2">
      <c r="A3" s="8" t="s">
        <v>4</v>
      </c>
      <c r="B3" s="8" t="s">
        <v>5</v>
      </c>
      <c r="C3" s="9">
        <f>SUM(C4:C7)</f>
        <v>13390754</v>
      </c>
      <c r="D3" s="9">
        <f>SUM(D4:D7)</f>
        <v>29779526</v>
      </c>
    </row>
    <row r="4" spans="1:4" ht="21" customHeight="1" x14ac:dyDescent="0.2">
      <c r="A4" s="8"/>
      <c r="B4" s="8" t="s">
        <v>6</v>
      </c>
      <c r="C4" s="10">
        <v>4861802</v>
      </c>
      <c r="D4" s="10">
        <v>8770590</v>
      </c>
    </row>
    <row r="5" spans="1:4" ht="21" customHeight="1" x14ac:dyDescent="0.2">
      <c r="A5" s="11"/>
      <c r="B5" s="11" t="s">
        <v>7</v>
      </c>
      <c r="C5" s="10">
        <v>6086021</v>
      </c>
      <c r="D5" s="10">
        <v>11328000</v>
      </c>
    </row>
    <row r="6" spans="1:4" ht="21" customHeight="1" x14ac:dyDescent="0.2">
      <c r="A6" s="11"/>
      <c r="B6" s="11" t="s">
        <v>8</v>
      </c>
      <c r="C6" s="10">
        <v>550787</v>
      </c>
      <c r="D6" s="10">
        <v>1881216</v>
      </c>
    </row>
    <row r="7" spans="1:4" ht="21" customHeight="1" x14ac:dyDescent="0.2">
      <c r="A7" s="11"/>
      <c r="B7" s="11" t="s">
        <v>9</v>
      </c>
      <c r="C7" s="10">
        <v>1892144</v>
      </c>
      <c r="D7" s="12">
        <v>7799720</v>
      </c>
    </row>
    <row r="8" spans="1:4" ht="21" customHeight="1" thickBot="1" x14ac:dyDescent="0.25">
      <c r="A8" s="13"/>
      <c r="B8" s="13" t="s">
        <v>10</v>
      </c>
      <c r="C8" s="14">
        <f>C2+C3</f>
        <v>28413154</v>
      </c>
      <c r="D8" s="14">
        <f>D2+D3</f>
        <v>116433126</v>
      </c>
    </row>
    <row r="9" spans="1:4" ht="21" customHeight="1" thickBot="1" x14ac:dyDescent="0.25">
      <c r="A9" s="17">
        <v>87661200</v>
      </c>
      <c r="B9" s="17" t="s">
        <v>11</v>
      </c>
      <c r="C9" s="18">
        <v>3321000</v>
      </c>
      <c r="D9" s="18">
        <v>15330600</v>
      </c>
    </row>
    <row r="10" spans="1:4" ht="21" customHeight="1" thickBot="1" x14ac:dyDescent="0.25">
      <c r="A10" s="19" t="s">
        <v>12</v>
      </c>
      <c r="B10" s="19" t="s">
        <v>13</v>
      </c>
      <c r="C10" s="20"/>
      <c r="D10" s="20">
        <v>45900</v>
      </c>
    </row>
    <row r="11" spans="1:4" ht="21" customHeight="1" thickBot="1" x14ac:dyDescent="0.25">
      <c r="A11" s="559" t="s">
        <v>14</v>
      </c>
      <c r="B11" s="560"/>
      <c r="C11" s="20">
        <v>3631736</v>
      </c>
      <c r="D11" s="20">
        <v>26361925</v>
      </c>
    </row>
    <row r="12" spans="1:4" ht="21" customHeight="1" thickBot="1" x14ac:dyDescent="0.25">
      <c r="A12" s="19" t="s">
        <v>17</v>
      </c>
      <c r="B12" s="19" t="s">
        <v>18</v>
      </c>
      <c r="C12" s="19"/>
      <c r="D12" s="20">
        <v>700000</v>
      </c>
    </row>
    <row r="13" spans="1:4" ht="21" customHeight="1" thickBot="1" x14ac:dyDescent="0.25">
      <c r="A13" s="19" t="s">
        <v>343</v>
      </c>
      <c r="B13" s="19" t="s">
        <v>334</v>
      </c>
      <c r="C13" s="19"/>
      <c r="D13" s="19">
        <v>0</v>
      </c>
    </row>
    <row r="14" spans="1:4" ht="21" customHeight="1" thickBot="1" x14ac:dyDescent="0.25">
      <c r="A14" s="533" t="s">
        <v>318</v>
      </c>
      <c r="B14" s="533" t="s">
        <v>344</v>
      </c>
      <c r="C14" s="19"/>
      <c r="D14" s="20">
        <v>1756400</v>
      </c>
    </row>
    <row r="15" spans="1:4" ht="30" customHeight="1" thickBot="1" x14ac:dyDescent="0.25">
      <c r="A15" s="21" t="s">
        <v>15</v>
      </c>
      <c r="B15" s="21" t="s">
        <v>16</v>
      </c>
      <c r="C15" s="14" t="e">
        <f>C8-#REF!+C9+C11</f>
        <v>#REF!</v>
      </c>
      <c r="D15" s="16">
        <f>D2+D3+D9+D10+D11+D12+D13+D14</f>
        <v>160627951</v>
      </c>
    </row>
    <row r="16" spans="1:4" ht="21" customHeight="1" x14ac:dyDescent="0.2">
      <c r="A16" s="6" t="s">
        <v>19</v>
      </c>
      <c r="B16" s="6" t="s">
        <v>20</v>
      </c>
      <c r="C16" s="7">
        <v>11760000</v>
      </c>
      <c r="D16" s="7">
        <v>108791700</v>
      </c>
    </row>
    <row r="17" spans="1:4" ht="21" customHeight="1" x14ac:dyDescent="0.2">
      <c r="A17" s="11" t="s">
        <v>21</v>
      </c>
      <c r="B17" s="11" t="s">
        <v>22</v>
      </c>
      <c r="C17" s="10">
        <v>2034000</v>
      </c>
      <c r="D17" s="10">
        <v>15985967</v>
      </c>
    </row>
    <row r="18" spans="1:4" ht="28.5" customHeight="1" x14ac:dyDescent="0.2">
      <c r="A18" s="469" t="s">
        <v>299</v>
      </c>
      <c r="B18" s="470" t="s">
        <v>300</v>
      </c>
      <c r="C18" s="471"/>
      <c r="D18" s="472">
        <v>2406000</v>
      </c>
    </row>
    <row r="19" spans="1:4" ht="29.25" customHeight="1" x14ac:dyDescent="0.2">
      <c r="A19" s="469" t="s">
        <v>319</v>
      </c>
      <c r="B19" s="470" t="s">
        <v>321</v>
      </c>
      <c r="C19" s="471"/>
      <c r="D19" s="472">
        <v>0</v>
      </c>
    </row>
    <row r="20" spans="1:4" ht="30" customHeight="1" x14ac:dyDescent="0.2">
      <c r="A20" s="483" t="s">
        <v>320</v>
      </c>
      <c r="B20" s="470" t="s">
        <v>322</v>
      </c>
      <c r="C20" s="484"/>
      <c r="D20" s="485">
        <v>0</v>
      </c>
    </row>
    <row r="21" spans="1:4" ht="27.75" customHeight="1" thickBot="1" x14ac:dyDescent="0.25">
      <c r="A21" s="473" t="s">
        <v>23</v>
      </c>
      <c r="B21" s="474" t="s">
        <v>24</v>
      </c>
      <c r="C21" s="475">
        <f>SUM(C16:C17)</f>
        <v>13794000</v>
      </c>
      <c r="D21" s="476">
        <f>SUM(D16:D20)</f>
        <v>127183667</v>
      </c>
    </row>
    <row r="22" spans="1:4" ht="28.5" customHeight="1" thickBot="1" x14ac:dyDescent="0.25">
      <c r="A22" s="4" t="s">
        <v>25</v>
      </c>
      <c r="B22" s="4" t="s">
        <v>342</v>
      </c>
      <c r="C22" s="5">
        <v>11016000</v>
      </c>
      <c r="D22" s="5">
        <v>60328000</v>
      </c>
    </row>
    <row r="23" spans="1:4" ht="21" customHeight="1" thickBot="1" x14ac:dyDescent="0.25">
      <c r="A23" s="19" t="s">
        <v>301</v>
      </c>
      <c r="B23" s="19" t="s">
        <v>302</v>
      </c>
      <c r="C23" s="20"/>
      <c r="D23" s="20">
        <v>4760000</v>
      </c>
    </row>
    <row r="24" spans="1:4" ht="21" customHeight="1" thickBot="1" x14ac:dyDescent="0.25">
      <c r="A24" s="19" t="s">
        <v>26</v>
      </c>
      <c r="B24" s="19" t="s">
        <v>27</v>
      </c>
      <c r="C24" s="20"/>
      <c r="D24" s="20">
        <v>0</v>
      </c>
    </row>
    <row r="25" spans="1:4" ht="21" customHeight="1" thickBot="1" x14ac:dyDescent="0.25">
      <c r="A25" s="19" t="s">
        <v>28</v>
      </c>
      <c r="B25" s="19" t="s">
        <v>29</v>
      </c>
      <c r="C25" s="20"/>
      <c r="D25" s="20">
        <v>0</v>
      </c>
    </row>
    <row r="26" spans="1:4" ht="21" customHeight="1" thickBot="1" x14ac:dyDescent="0.25">
      <c r="A26" s="19" t="s">
        <v>30</v>
      </c>
      <c r="B26" s="19" t="s">
        <v>31</v>
      </c>
      <c r="C26" s="20"/>
      <c r="D26" s="20">
        <v>0</v>
      </c>
    </row>
    <row r="27" spans="1:4" ht="21" customHeight="1" thickBot="1" x14ac:dyDescent="0.25">
      <c r="A27" s="19" t="s">
        <v>32</v>
      </c>
      <c r="B27" s="19" t="s">
        <v>33</v>
      </c>
      <c r="C27" s="20"/>
      <c r="D27" s="20">
        <v>0</v>
      </c>
    </row>
    <row r="28" spans="1:4" ht="21" customHeight="1" thickBot="1" x14ac:dyDescent="0.25">
      <c r="A28" s="19" t="s">
        <v>34</v>
      </c>
      <c r="B28" s="19" t="s">
        <v>35</v>
      </c>
      <c r="C28" s="20"/>
      <c r="D28" s="20">
        <v>0</v>
      </c>
    </row>
    <row r="29" spans="1:4" ht="21" customHeight="1" thickBot="1" x14ac:dyDescent="0.25">
      <c r="A29" s="19" t="s">
        <v>36</v>
      </c>
      <c r="B29" s="19" t="s">
        <v>37</v>
      </c>
      <c r="C29" s="20"/>
      <c r="D29" s="20">
        <v>42041440</v>
      </c>
    </row>
    <row r="30" spans="1:4" ht="32.25" thickBot="1" x14ac:dyDescent="0.25">
      <c r="A30" s="19" t="s">
        <v>303</v>
      </c>
      <c r="B30" s="19" t="s">
        <v>304</v>
      </c>
      <c r="C30" s="20"/>
      <c r="D30" s="20">
        <v>18793470</v>
      </c>
    </row>
    <row r="31" spans="1:4" ht="37.5" customHeight="1" thickBot="1" x14ac:dyDescent="0.25">
      <c r="A31" s="13" t="s">
        <v>38</v>
      </c>
      <c r="B31" s="22" t="s">
        <v>39</v>
      </c>
      <c r="C31" s="14">
        <f>SUM(C22:C23)</f>
        <v>11016000</v>
      </c>
      <c r="D31" s="14">
        <f>SUM(D22:D30)</f>
        <v>125922910</v>
      </c>
    </row>
    <row r="32" spans="1:4" ht="21" customHeight="1" thickBot="1" x14ac:dyDescent="0.25">
      <c r="A32" s="4" t="s">
        <v>40</v>
      </c>
      <c r="B32" s="4" t="s">
        <v>41</v>
      </c>
      <c r="C32" s="5">
        <v>1402200</v>
      </c>
      <c r="D32" s="5">
        <v>6870380</v>
      </c>
    </row>
    <row r="33" spans="1:4" ht="31.5" customHeight="1" thickBot="1" x14ac:dyDescent="0.25">
      <c r="A33" s="15" t="s">
        <v>42</v>
      </c>
      <c r="B33" s="15" t="s">
        <v>43</v>
      </c>
      <c r="C33" s="16">
        <f>SUM(C32)</f>
        <v>1402200</v>
      </c>
      <c r="D33" s="16">
        <f>SUM(D32)</f>
        <v>6870380</v>
      </c>
    </row>
    <row r="34" spans="1:4" ht="21" customHeight="1" thickBot="1" x14ac:dyDescent="0.25">
      <c r="A34" s="23"/>
      <c r="B34" s="24" t="s">
        <v>44</v>
      </c>
      <c r="C34" s="16" t="e">
        <f>C15+C21+C31+C33+#REF!</f>
        <v>#REF!</v>
      </c>
      <c r="D34" s="16">
        <f>D15+D21+D31+D33</f>
        <v>420604908</v>
      </c>
    </row>
  </sheetData>
  <mergeCells count="1">
    <mergeCell ref="A11:B11"/>
  </mergeCells>
  <phoneticPr fontId="0" type="noConversion"/>
  <pageMargins left="0.25" right="0.25" top="0.88968749999999996" bottom="0.40302083333333333" header="0.3" footer="0.3"/>
  <pageSetup paperSize="9" scale="73" orientation="portrait" r:id="rId1"/>
  <headerFooter>
    <oddHeader>&amp;L&amp;9KUNMADARAS NAGYKÖZSÉG ÖNKORMÁNYZATA&amp;C&amp;"Times New Roman CE,Félkövér"&amp;12 2018. ÉVI EREDETI ELŐIRÁNYZAT
ÁLLAMI TÁMOGATÁS 
2018.02.28. (adatok forintban)&amp;R2. sz.  melléklet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6"/>
  <sheetViews>
    <sheetView view="pageLayout" zoomScaleNormal="100" workbookViewId="0">
      <selection activeCell="E14" sqref="E14"/>
    </sheetView>
  </sheetViews>
  <sheetFormatPr defaultColWidth="24.1640625" defaultRowHeight="12.75" x14ac:dyDescent="0.2"/>
  <cols>
    <col min="1" max="1" width="27.1640625" style="486" customWidth="1"/>
    <col min="2" max="2" width="21.83203125" style="486" customWidth="1"/>
    <col min="3" max="3" width="23.1640625" style="486" customWidth="1"/>
    <col min="4" max="5" width="24.1640625" style="486" customWidth="1"/>
    <col min="6" max="6" width="21.1640625" style="486" customWidth="1"/>
    <col min="7" max="7" width="20.1640625" style="486" customWidth="1"/>
    <col min="8" max="8" width="19.5" style="486" customWidth="1"/>
    <col min="9" max="255" width="24.1640625" style="486"/>
    <col min="256" max="256" width="27.1640625" style="486" customWidth="1"/>
    <col min="257" max="257" width="21.83203125" style="486" customWidth="1"/>
    <col min="258" max="258" width="23.1640625" style="486" customWidth="1"/>
    <col min="259" max="259" width="24.1640625" style="486" customWidth="1"/>
    <col min="260" max="260" width="23" style="486" customWidth="1"/>
    <col min="261" max="261" width="24.1640625" style="486" customWidth="1"/>
    <col min="262" max="262" width="21.1640625" style="486" customWidth="1"/>
    <col min="263" max="263" width="20.1640625" style="486" customWidth="1"/>
    <col min="264" max="264" width="19.5" style="486" customWidth="1"/>
    <col min="265" max="511" width="24.1640625" style="486"/>
    <col min="512" max="512" width="27.1640625" style="486" customWidth="1"/>
    <col min="513" max="513" width="21.83203125" style="486" customWidth="1"/>
    <col min="514" max="514" width="23.1640625" style="486" customWidth="1"/>
    <col min="515" max="515" width="24.1640625" style="486" customWidth="1"/>
    <col min="516" max="516" width="23" style="486" customWidth="1"/>
    <col min="517" max="517" width="24.1640625" style="486" customWidth="1"/>
    <col min="518" max="518" width="21.1640625" style="486" customWidth="1"/>
    <col min="519" max="519" width="20.1640625" style="486" customWidth="1"/>
    <col min="520" max="520" width="19.5" style="486" customWidth="1"/>
    <col min="521" max="767" width="24.1640625" style="486"/>
    <col min="768" max="768" width="27.1640625" style="486" customWidth="1"/>
    <col min="769" max="769" width="21.83203125" style="486" customWidth="1"/>
    <col min="770" max="770" width="23.1640625" style="486" customWidth="1"/>
    <col min="771" max="771" width="24.1640625" style="486" customWidth="1"/>
    <col min="772" max="772" width="23" style="486" customWidth="1"/>
    <col min="773" max="773" width="24.1640625" style="486" customWidth="1"/>
    <col min="774" max="774" width="21.1640625" style="486" customWidth="1"/>
    <col min="775" max="775" width="20.1640625" style="486" customWidth="1"/>
    <col min="776" max="776" width="19.5" style="486" customWidth="1"/>
    <col min="777" max="1023" width="24.1640625" style="486"/>
    <col min="1024" max="1024" width="27.1640625" style="486" customWidth="1"/>
    <col min="1025" max="1025" width="21.83203125" style="486" customWidth="1"/>
    <col min="1026" max="1026" width="23.1640625" style="486" customWidth="1"/>
    <col min="1027" max="1027" width="24.1640625" style="486" customWidth="1"/>
    <col min="1028" max="1028" width="23" style="486" customWidth="1"/>
    <col min="1029" max="1029" width="24.1640625" style="486" customWidth="1"/>
    <col min="1030" max="1030" width="21.1640625" style="486" customWidth="1"/>
    <col min="1031" max="1031" width="20.1640625" style="486" customWidth="1"/>
    <col min="1032" max="1032" width="19.5" style="486" customWidth="1"/>
    <col min="1033" max="1279" width="24.1640625" style="486"/>
    <col min="1280" max="1280" width="27.1640625" style="486" customWidth="1"/>
    <col min="1281" max="1281" width="21.83203125" style="486" customWidth="1"/>
    <col min="1282" max="1282" width="23.1640625" style="486" customWidth="1"/>
    <col min="1283" max="1283" width="24.1640625" style="486" customWidth="1"/>
    <col min="1284" max="1284" width="23" style="486" customWidth="1"/>
    <col min="1285" max="1285" width="24.1640625" style="486" customWidth="1"/>
    <col min="1286" max="1286" width="21.1640625" style="486" customWidth="1"/>
    <col min="1287" max="1287" width="20.1640625" style="486" customWidth="1"/>
    <col min="1288" max="1288" width="19.5" style="486" customWidth="1"/>
    <col min="1289" max="1535" width="24.1640625" style="486"/>
    <col min="1536" max="1536" width="27.1640625" style="486" customWidth="1"/>
    <col min="1537" max="1537" width="21.83203125" style="486" customWidth="1"/>
    <col min="1538" max="1538" width="23.1640625" style="486" customWidth="1"/>
    <col min="1539" max="1539" width="24.1640625" style="486" customWidth="1"/>
    <col min="1540" max="1540" width="23" style="486" customWidth="1"/>
    <col min="1541" max="1541" width="24.1640625" style="486" customWidth="1"/>
    <col min="1542" max="1542" width="21.1640625" style="486" customWidth="1"/>
    <col min="1543" max="1543" width="20.1640625" style="486" customWidth="1"/>
    <col min="1544" max="1544" width="19.5" style="486" customWidth="1"/>
    <col min="1545" max="1791" width="24.1640625" style="486"/>
    <col min="1792" max="1792" width="27.1640625" style="486" customWidth="1"/>
    <col min="1793" max="1793" width="21.83203125" style="486" customWidth="1"/>
    <col min="1794" max="1794" width="23.1640625" style="486" customWidth="1"/>
    <col min="1795" max="1795" width="24.1640625" style="486" customWidth="1"/>
    <col min="1796" max="1796" width="23" style="486" customWidth="1"/>
    <col min="1797" max="1797" width="24.1640625" style="486" customWidth="1"/>
    <col min="1798" max="1798" width="21.1640625" style="486" customWidth="1"/>
    <col min="1799" max="1799" width="20.1640625" style="486" customWidth="1"/>
    <col min="1800" max="1800" width="19.5" style="486" customWidth="1"/>
    <col min="1801" max="2047" width="24.1640625" style="486"/>
    <col min="2048" max="2048" width="27.1640625" style="486" customWidth="1"/>
    <col min="2049" max="2049" width="21.83203125" style="486" customWidth="1"/>
    <col min="2050" max="2050" width="23.1640625" style="486" customWidth="1"/>
    <col min="2051" max="2051" width="24.1640625" style="486" customWidth="1"/>
    <col min="2052" max="2052" width="23" style="486" customWidth="1"/>
    <col min="2053" max="2053" width="24.1640625" style="486" customWidth="1"/>
    <col min="2054" max="2054" width="21.1640625" style="486" customWidth="1"/>
    <col min="2055" max="2055" width="20.1640625" style="486" customWidth="1"/>
    <col min="2056" max="2056" width="19.5" style="486" customWidth="1"/>
    <col min="2057" max="2303" width="24.1640625" style="486"/>
    <col min="2304" max="2304" width="27.1640625" style="486" customWidth="1"/>
    <col min="2305" max="2305" width="21.83203125" style="486" customWidth="1"/>
    <col min="2306" max="2306" width="23.1640625" style="486" customWidth="1"/>
    <col min="2307" max="2307" width="24.1640625" style="486" customWidth="1"/>
    <col min="2308" max="2308" width="23" style="486" customWidth="1"/>
    <col min="2309" max="2309" width="24.1640625" style="486" customWidth="1"/>
    <col min="2310" max="2310" width="21.1640625" style="486" customWidth="1"/>
    <col min="2311" max="2311" width="20.1640625" style="486" customWidth="1"/>
    <col min="2312" max="2312" width="19.5" style="486" customWidth="1"/>
    <col min="2313" max="2559" width="24.1640625" style="486"/>
    <col min="2560" max="2560" width="27.1640625" style="486" customWidth="1"/>
    <col min="2561" max="2561" width="21.83203125" style="486" customWidth="1"/>
    <col min="2562" max="2562" width="23.1640625" style="486" customWidth="1"/>
    <col min="2563" max="2563" width="24.1640625" style="486" customWidth="1"/>
    <col min="2564" max="2564" width="23" style="486" customWidth="1"/>
    <col min="2565" max="2565" width="24.1640625" style="486" customWidth="1"/>
    <col min="2566" max="2566" width="21.1640625" style="486" customWidth="1"/>
    <col min="2567" max="2567" width="20.1640625" style="486" customWidth="1"/>
    <col min="2568" max="2568" width="19.5" style="486" customWidth="1"/>
    <col min="2569" max="2815" width="24.1640625" style="486"/>
    <col min="2816" max="2816" width="27.1640625" style="486" customWidth="1"/>
    <col min="2817" max="2817" width="21.83203125" style="486" customWidth="1"/>
    <col min="2818" max="2818" width="23.1640625" style="486" customWidth="1"/>
    <col min="2819" max="2819" width="24.1640625" style="486" customWidth="1"/>
    <col min="2820" max="2820" width="23" style="486" customWidth="1"/>
    <col min="2821" max="2821" width="24.1640625" style="486" customWidth="1"/>
    <col min="2822" max="2822" width="21.1640625" style="486" customWidth="1"/>
    <col min="2823" max="2823" width="20.1640625" style="486" customWidth="1"/>
    <col min="2824" max="2824" width="19.5" style="486" customWidth="1"/>
    <col min="2825" max="3071" width="24.1640625" style="486"/>
    <col min="3072" max="3072" width="27.1640625" style="486" customWidth="1"/>
    <col min="3073" max="3073" width="21.83203125" style="486" customWidth="1"/>
    <col min="3074" max="3074" width="23.1640625" style="486" customWidth="1"/>
    <col min="3075" max="3075" width="24.1640625" style="486" customWidth="1"/>
    <col min="3076" max="3076" width="23" style="486" customWidth="1"/>
    <col min="3077" max="3077" width="24.1640625" style="486" customWidth="1"/>
    <col min="3078" max="3078" width="21.1640625" style="486" customWidth="1"/>
    <col min="3079" max="3079" width="20.1640625" style="486" customWidth="1"/>
    <col min="3080" max="3080" width="19.5" style="486" customWidth="1"/>
    <col min="3081" max="3327" width="24.1640625" style="486"/>
    <col min="3328" max="3328" width="27.1640625" style="486" customWidth="1"/>
    <col min="3329" max="3329" width="21.83203125" style="486" customWidth="1"/>
    <col min="3330" max="3330" width="23.1640625" style="486" customWidth="1"/>
    <col min="3331" max="3331" width="24.1640625" style="486" customWidth="1"/>
    <col min="3332" max="3332" width="23" style="486" customWidth="1"/>
    <col min="3333" max="3333" width="24.1640625" style="486" customWidth="1"/>
    <col min="3334" max="3334" width="21.1640625" style="486" customWidth="1"/>
    <col min="3335" max="3335" width="20.1640625" style="486" customWidth="1"/>
    <col min="3336" max="3336" width="19.5" style="486" customWidth="1"/>
    <col min="3337" max="3583" width="24.1640625" style="486"/>
    <col min="3584" max="3584" width="27.1640625" style="486" customWidth="1"/>
    <col min="3585" max="3585" width="21.83203125" style="486" customWidth="1"/>
    <col min="3586" max="3586" width="23.1640625" style="486" customWidth="1"/>
    <col min="3587" max="3587" width="24.1640625" style="486" customWidth="1"/>
    <col min="3588" max="3588" width="23" style="486" customWidth="1"/>
    <col min="3589" max="3589" width="24.1640625" style="486" customWidth="1"/>
    <col min="3590" max="3590" width="21.1640625" style="486" customWidth="1"/>
    <col min="3591" max="3591" width="20.1640625" style="486" customWidth="1"/>
    <col min="3592" max="3592" width="19.5" style="486" customWidth="1"/>
    <col min="3593" max="3839" width="24.1640625" style="486"/>
    <col min="3840" max="3840" width="27.1640625" style="486" customWidth="1"/>
    <col min="3841" max="3841" width="21.83203125" style="486" customWidth="1"/>
    <col min="3842" max="3842" width="23.1640625" style="486" customWidth="1"/>
    <col min="3843" max="3843" width="24.1640625" style="486" customWidth="1"/>
    <col min="3844" max="3844" width="23" style="486" customWidth="1"/>
    <col min="3845" max="3845" width="24.1640625" style="486" customWidth="1"/>
    <col min="3846" max="3846" width="21.1640625" style="486" customWidth="1"/>
    <col min="3847" max="3847" width="20.1640625" style="486" customWidth="1"/>
    <col min="3848" max="3848" width="19.5" style="486" customWidth="1"/>
    <col min="3849" max="4095" width="24.1640625" style="486"/>
    <col min="4096" max="4096" width="27.1640625" style="486" customWidth="1"/>
    <col min="4097" max="4097" width="21.83203125" style="486" customWidth="1"/>
    <col min="4098" max="4098" width="23.1640625" style="486" customWidth="1"/>
    <col min="4099" max="4099" width="24.1640625" style="486" customWidth="1"/>
    <col min="4100" max="4100" width="23" style="486" customWidth="1"/>
    <col min="4101" max="4101" width="24.1640625" style="486" customWidth="1"/>
    <col min="4102" max="4102" width="21.1640625" style="486" customWidth="1"/>
    <col min="4103" max="4103" width="20.1640625" style="486" customWidth="1"/>
    <col min="4104" max="4104" width="19.5" style="486" customWidth="1"/>
    <col min="4105" max="4351" width="24.1640625" style="486"/>
    <col min="4352" max="4352" width="27.1640625" style="486" customWidth="1"/>
    <col min="4353" max="4353" width="21.83203125" style="486" customWidth="1"/>
    <col min="4354" max="4354" width="23.1640625" style="486" customWidth="1"/>
    <col min="4355" max="4355" width="24.1640625" style="486" customWidth="1"/>
    <col min="4356" max="4356" width="23" style="486" customWidth="1"/>
    <col min="4357" max="4357" width="24.1640625" style="486" customWidth="1"/>
    <col min="4358" max="4358" width="21.1640625" style="486" customWidth="1"/>
    <col min="4359" max="4359" width="20.1640625" style="486" customWidth="1"/>
    <col min="4360" max="4360" width="19.5" style="486" customWidth="1"/>
    <col min="4361" max="4607" width="24.1640625" style="486"/>
    <col min="4608" max="4608" width="27.1640625" style="486" customWidth="1"/>
    <col min="4609" max="4609" width="21.83203125" style="486" customWidth="1"/>
    <col min="4610" max="4610" width="23.1640625" style="486" customWidth="1"/>
    <col min="4611" max="4611" width="24.1640625" style="486" customWidth="1"/>
    <col min="4612" max="4612" width="23" style="486" customWidth="1"/>
    <col min="4613" max="4613" width="24.1640625" style="486" customWidth="1"/>
    <col min="4614" max="4614" width="21.1640625" style="486" customWidth="1"/>
    <col min="4615" max="4615" width="20.1640625" style="486" customWidth="1"/>
    <col min="4616" max="4616" width="19.5" style="486" customWidth="1"/>
    <col min="4617" max="4863" width="24.1640625" style="486"/>
    <col min="4864" max="4864" width="27.1640625" style="486" customWidth="1"/>
    <col min="4865" max="4865" width="21.83203125" style="486" customWidth="1"/>
    <col min="4866" max="4866" width="23.1640625" style="486" customWidth="1"/>
    <col min="4867" max="4867" width="24.1640625" style="486" customWidth="1"/>
    <col min="4868" max="4868" width="23" style="486" customWidth="1"/>
    <col min="4869" max="4869" width="24.1640625" style="486" customWidth="1"/>
    <col min="4870" max="4870" width="21.1640625" style="486" customWidth="1"/>
    <col min="4871" max="4871" width="20.1640625" style="486" customWidth="1"/>
    <col min="4872" max="4872" width="19.5" style="486" customWidth="1"/>
    <col min="4873" max="5119" width="24.1640625" style="486"/>
    <col min="5120" max="5120" width="27.1640625" style="486" customWidth="1"/>
    <col min="5121" max="5121" width="21.83203125" style="486" customWidth="1"/>
    <col min="5122" max="5122" width="23.1640625" style="486" customWidth="1"/>
    <col min="5123" max="5123" width="24.1640625" style="486" customWidth="1"/>
    <col min="5124" max="5124" width="23" style="486" customWidth="1"/>
    <col min="5125" max="5125" width="24.1640625" style="486" customWidth="1"/>
    <col min="5126" max="5126" width="21.1640625" style="486" customWidth="1"/>
    <col min="5127" max="5127" width="20.1640625" style="486" customWidth="1"/>
    <col min="5128" max="5128" width="19.5" style="486" customWidth="1"/>
    <col min="5129" max="5375" width="24.1640625" style="486"/>
    <col min="5376" max="5376" width="27.1640625" style="486" customWidth="1"/>
    <col min="5377" max="5377" width="21.83203125" style="486" customWidth="1"/>
    <col min="5378" max="5378" width="23.1640625" style="486" customWidth="1"/>
    <col min="5379" max="5379" width="24.1640625" style="486" customWidth="1"/>
    <col min="5380" max="5380" width="23" style="486" customWidth="1"/>
    <col min="5381" max="5381" width="24.1640625" style="486" customWidth="1"/>
    <col min="5382" max="5382" width="21.1640625" style="486" customWidth="1"/>
    <col min="5383" max="5383" width="20.1640625" style="486" customWidth="1"/>
    <col min="5384" max="5384" width="19.5" style="486" customWidth="1"/>
    <col min="5385" max="5631" width="24.1640625" style="486"/>
    <col min="5632" max="5632" width="27.1640625" style="486" customWidth="1"/>
    <col min="5633" max="5633" width="21.83203125" style="486" customWidth="1"/>
    <col min="5634" max="5634" width="23.1640625" style="486" customWidth="1"/>
    <col min="5635" max="5635" width="24.1640625" style="486" customWidth="1"/>
    <col min="5636" max="5636" width="23" style="486" customWidth="1"/>
    <col min="5637" max="5637" width="24.1640625" style="486" customWidth="1"/>
    <col min="5638" max="5638" width="21.1640625" style="486" customWidth="1"/>
    <col min="5639" max="5639" width="20.1640625" style="486" customWidth="1"/>
    <col min="5640" max="5640" width="19.5" style="486" customWidth="1"/>
    <col min="5641" max="5887" width="24.1640625" style="486"/>
    <col min="5888" max="5888" width="27.1640625" style="486" customWidth="1"/>
    <col min="5889" max="5889" width="21.83203125" style="486" customWidth="1"/>
    <col min="5890" max="5890" width="23.1640625" style="486" customWidth="1"/>
    <col min="5891" max="5891" width="24.1640625" style="486" customWidth="1"/>
    <col min="5892" max="5892" width="23" style="486" customWidth="1"/>
    <col min="5893" max="5893" width="24.1640625" style="486" customWidth="1"/>
    <col min="5894" max="5894" width="21.1640625" style="486" customWidth="1"/>
    <col min="5895" max="5895" width="20.1640625" style="486" customWidth="1"/>
    <col min="5896" max="5896" width="19.5" style="486" customWidth="1"/>
    <col min="5897" max="6143" width="24.1640625" style="486"/>
    <col min="6144" max="6144" width="27.1640625" style="486" customWidth="1"/>
    <col min="6145" max="6145" width="21.83203125" style="486" customWidth="1"/>
    <col min="6146" max="6146" width="23.1640625" style="486" customWidth="1"/>
    <col min="6147" max="6147" width="24.1640625" style="486" customWidth="1"/>
    <col min="6148" max="6148" width="23" style="486" customWidth="1"/>
    <col min="6149" max="6149" width="24.1640625" style="486" customWidth="1"/>
    <col min="6150" max="6150" width="21.1640625" style="486" customWidth="1"/>
    <col min="6151" max="6151" width="20.1640625" style="486" customWidth="1"/>
    <col min="6152" max="6152" width="19.5" style="486" customWidth="1"/>
    <col min="6153" max="6399" width="24.1640625" style="486"/>
    <col min="6400" max="6400" width="27.1640625" style="486" customWidth="1"/>
    <col min="6401" max="6401" width="21.83203125" style="486" customWidth="1"/>
    <col min="6402" max="6402" width="23.1640625" style="486" customWidth="1"/>
    <col min="6403" max="6403" width="24.1640625" style="486" customWidth="1"/>
    <col min="6404" max="6404" width="23" style="486" customWidth="1"/>
    <col min="6405" max="6405" width="24.1640625" style="486" customWidth="1"/>
    <col min="6406" max="6406" width="21.1640625" style="486" customWidth="1"/>
    <col min="6407" max="6407" width="20.1640625" style="486" customWidth="1"/>
    <col min="6408" max="6408" width="19.5" style="486" customWidth="1"/>
    <col min="6409" max="6655" width="24.1640625" style="486"/>
    <col min="6656" max="6656" width="27.1640625" style="486" customWidth="1"/>
    <col min="6657" max="6657" width="21.83203125" style="486" customWidth="1"/>
    <col min="6658" max="6658" width="23.1640625" style="486" customWidth="1"/>
    <col min="6659" max="6659" width="24.1640625" style="486" customWidth="1"/>
    <col min="6660" max="6660" width="23" style="486" customWidth="1"/>
    <col min="6661" max="6661" width="24.1640625" style="486" customWidth="1"/>
    <col min="6662" max="6662" width="21.1640625" style="486" customWidth="1"/>
    <col min="6663" max="6663" width="20.1640625" style="486" customWidth="1"/>
    <col min="6664" max="6664" width="19.5" style="486" customWidth="1"/>
    <col min="6665" max="6911" width="24.1640625" style="486"/>
    <col min="6912" max="6912" width="27.1640625" style="486" customWidth="1"/>
    <col min="6913" max="6913" width="21.83203125" style="486" customWidth="1"/>
    <col min="6914" max="6914" width="23.1640625" style="486" customWidth="1"/>
    <col min="6915" max="6915" width="24.1640625" style="486" customWidth="1"/>
    <col min="6916" max="6916" width="23" style="486" customWidth="1"/>
    <col min="6917" max="6917" width="24.1640625" style="486" customWidth="1"/>
    <col min="6918" max="6918" width="21.1640625" style="486" customWidth="1"/>
    <col min="6919" max="6919" width="20.1640625" style="486" customWidth="1"/>
    <col min="6920" max="6920" width="19.5" style="486" customWidth="1"/>
    <col min="6921" max="7167" width="24.1640625" style="486"/>
    <col min="7168" max="7168" width="27.1640625" style="486" customWidth="1"/>
    <col min="7169" max="7169" width="21.83203125" style="486" customWidth="1"/>
    <col min="7170" max="7170" width="23.1640625" style="486" customWidth="1"/>
    <col min="7171" max="7171" width="24.1640625" style="486" customWidth="1"/>
    <col min="7172" max="7172" width="23" style="486" customWidth="1"/>
    <col min="7173" max="7173" width="24.1640625" style="486" customWidth="1"/>
    <col min="7174" max="7174" width="21.1640625" style="486" customWidth="1"/>
    <col min="7175" max="7175" width="20.1640625" style="486" customWidth="1"/>
    <col min="7176" max="7176" width="19.5" style="486" customWidth="1"/>
    <col min="7177" max="7423" width="24.1640625" style="486"/>
    <col min="7424" max="7424" width="27.1640625" style="486" customWidth="1"/>
    <col min="7425" max="7425" width="21.83203125" style="486" customWidth="1"/>
    <col min="7426" max="7426" width="23.1640625" style="486" customWidth="1"/>
    <col min="7427" max="7427" width="24.1640625" style="486" customWidth="1"/>
    <col min="7428" max="7428" width="23" style="486" customWidth="1"/>
    <col min="7429" max="7429" width="24.1640625" style="486" customWidth="1"/>
    <col min="7430" max="7430" width="21.1640625" style="486" customWidth="1"/>
    <col min="7431" max="7431" width="20.1640625" style="486" customWidth="1"/>
    <col min="7432" max="7432" width="19.5" style="486" customWidth="1"/>
    <col min="7433" max="7679" width="24.1640625" style="486"/>
    <col min="7680" max="7680" width="27.1640625" style="486" customWidth="1"/>
    <col min="7681" max="7681" width="21.83203125" style="486" customWidth="1"/>
    <col min="7682" max="7682" width="23.1640625" style="486" customWidth="1"/>
    <col min="7683" max="7683" width="24.1640625" style="486" customWidth="1"/>
    <col min="7684" max="7684" width="23" style="486" customWidth="1"/>
    <col min="7685" max="7685" width="24.1640625" style="486" customWidth="1"/>
    <col min="7686" max="7686" width="21.1640625" style="486" customWidth="1"/>
    <col min="7687" max="7687" width="20.1640625" style="486" customWidth="1"/>
    <col min="7688" max="7688" width="19.5" style="486" customWidth="1"/>
    <col min="7689" max="7935" width="24.1640625" style="486"/>
    <col min="7936" max="7936" width="27.1640625" style="486" customWidth="1"/>
    <col min="7937" max="7937" width="21.83203125" style="486" customWidth="1"/>
    <col min="7938" max="7938" width="23.1640625" style="486" customWidth="1"/>
    <col min="7939" max="7939" width="24.1640625" style="486" customWidth="1"/>
    <col min="7940" max="7940" width="23" style="486" customWidth="1"/>
    <col min="7941" max="7941" width="24.1640625" style="486" customWidth="1"/>
    <col min="7942" max="7942" width="21.1640625" style="486" customWidth="1"/>
    <col min="7943" max="7943" width="20.1640625" style="486" customWidth="1"/>
    <col min="7944" max="7944" width="19.5" style="486" customWidth="1"/>
    <col min="7945" max="8191" width="24.1640625" style="486"/>
    <col min="8192" max="8192" width="27.1640625" style="486" customWidth="1"/>
    <col min="8193" max="8193" width="21.83203125" style="486" customWidth="1"/>
    <col min="8194" max="8194" width="23.1640625" style="486" customWidth="1"/>
    <col min="8195" max="8195" width="24.1640625" style="486" customWidth="1"/>
    <col min="8196" max="8196" width="23" style="486" customWidth="1"/>
    <col min="8197" max="8197" width="24.1640625" style="486" customWidth="1"/>
    <col min="8198" max="8198" width="21.1640625" style="486" customWidth="1"/>
    <col min="8199" max="8199" width="20.1640625" style="486" customWidth="1"/>
    <col min="8200" max="8200" width="19.5" style="486" customWidth="1"/>
    <col min="8201" max="8447" width="24.1640625" style="486"/>
    <col min="8448" max="8448" width="27.1640625" style="486" customWidth="1"/>
    <col min="8449" max="8449" width="21.83203125" style="486" customWidth="1"/>
    <col min="8450" max="8450" width="23.1640625" style="486" customWidth="1"/>
    <col min="8451" max="8451" width="24.1640625" style="486" customWidth="1"/>
    <col min="8452" max="8452" width="23" style="486" customWidth="1"/>
    <col min="8453" max="8453" width="24.1640625" style="486" customWidth="1"/>
    <col min="8454" max="8454" width="21.1640625" style="486" customWidth="1"/>
    <col min="8455" max="8455" width="20.1640625" style="486" customWidth="1"/>
    <col min="8456" max="8456" width="19.5" style="486" customWidth="1"/>
    <col min="8457" max="8703" width="24.1640625" style="486"/>
    <col min="8704" max="8704" width="27.1640625" style="486" customWidth="1"/>
    <col min="8705" max="8705" width="21.83203125" style="486" customWidth="1"/>
    <col min="8706" max="8706" width="23.1640625" style="486" customWidth="1"/>
    <col min="8707" max="8707" width="24.1640625" style="486" customWidth="1"/>
    <col min="8708" max="8708" width="23" style="486" customWidth="1"/>
    <col min="8709" max="8709" width="24.1640625" style="486" customWidth="1"/>
    <col min="8710" max="8710" width="21.1640625" style="486" customWidth="1"/>
    <col min="8711" max="8711" width="20.1640625" style="486" customWidth="1"/>
    <col min="8712" max="8712" width="19.5" style="486" customWidth="1"/>
    <col min="8713" max="8959" width="24.1640625" style="486"/>
    <col min="8960" max="8960" width="27.1640625" style="486" customWidth="1"/>
    <col min="8961" max="8961" width="21.83203125" style="486" customWidth="1"/>
    <col min="8962" max="8962" width="23.1640625" style="486" customWidth="1"/>
    <col min="8963" max="8963" width="24.1640625" style="486" customWidth="1"/>
    <col min="8964" max="8964" width="23" style="486" customWidth="1"/>
    <col min="8965" max="8965" width="24.1640625" style="486" customWidth="1"/>
    <col min="8966" max="8966" width="21.1640625" style="486" customWidth="1"/>
    <col min="8967" max="8967" width="20.1640625" style="486" customWidth="1"/>
    <col min="8968" max="8968" width="19.5" style="486" customWidth="1"/>
    <col min="8969" max="9215" width="24.1640625" style="486"/>
    <col min="9216" max="9216" width="27.1640625" style="486" customWidth="1"/>
    <col min="9217" max="9217" width="21.83203125" style="486" customWidth="1"/>
    <col min="9218" max="9218" width="23.1640625" style="486" customWidth="1"/>
    <col min="9219" max="9219" width="24.1640625" style="486" customWidth="1"/>
    <col min="9220" max="9220" width="23" style="486" customWidth="1"/>
    <col min="9221" max="9221" width="24.1640625" style="486" customWidth="1"/>
    <col min="9222" max="9222" width="21.1640625" style="486" customWidth="1"/>
    <col min="9223" max="9223" width="20.1640625" style="486" customWidth="1"/>
    <col min="9224" max="9224" width="19.5" style="486" customWidth="1"/>
    <col min="9225" max="9471" width="24.1640625" style="486"/>
    <col min="9472" max="9472" width="27.1640625" style="486" customWidth="1"/>
    <col min="9473" max="9473" width="21.83203125" style="486" customWidth="1"/>
    <col min="9474" max="9474" width="23.1640625" style="486" customWidth="1"/>
    <col min="9475" max="9475" width="24.1640625" style="486" customWidth="1"/>
    <col min="9476" max="9476" width="23" style="486" customWidth="1"/>
    <col min="9477" max="9477" width="24.1640625" style="486" customWidth="1"/>
    <col min="9478" max="9478" width="21.1640625" style="486" customWidth="1"/>
    <col min="9479" max="9479" width="20.1640625" style="486" customWidth="1"/>
    <col min="9480" max="9480" width="19.5" style="486" customWidth="1"/>
    <col min="9481" max="9727" width="24.1640625" style="486"/>
    <col min="9728" max="9728" width="27.1640625" style="486" customWidth="1"/>
    <col min="9729" max="9729" width="21.83203125" style="486" customWidth="1"/>
    <col min="9730" max="9730" width="23.1640625" style="486" customWidth="1"/>
    <col min="9731" max="9731" width="24.1640625" style="486" customWidth="1"/>
    <col min="9732" max="9732" width="23" style="486" customWidth="1"/>
    <col min="9733" max="9733" width="24.1640625" style="486" customWidth="1"/>
    <col min="9734" max="9734" width="21.1640625" style="486" customWidth="1"/>
    <col min="9735" max="9735" width="20.1640625" style="486" customWidth="1"/>
    <col min="9736" max="9736" width="19.5" style="486" customWidth="1"/>
    <col min="9737" max="9983" width="24.1640625" style="486"/>
    <col min="9984" max="9984" width="27.1640625" style="486" customWidth="1"/>
    <col min="9985" max="9985" width="21.83203125" style="486" customWidth="1"/>
    <col min="9986" max="9986" width="23.1640625" style="486" customWidth="1"/>
    <col min="9987" max="9987" width="24.1640625" style="486" customWidth="1"/>
    <col min="9988" max="9988" width="23" style="486" customWidth="1"/>
    <col min="9989" max="9989" width="24.1640625" style="486" customWidth="1"/>
    <col min="9990" max="9990" width="21.1640625" style="486" customWidth="1"/>
    <col min="9991" max="9991" width="20.1640625" style="486" customWidth="1"/>
    <col min="9992" max="9992" width="19.5" style="486" customWidth="1"/>
    <col min="9993" max="10239" width="24.1640625" style="486"/>
    <col min="10240" max="10240" width="27.1640625" style="486" customWidth="1"/>
    <col min="10241" max="10241" width="21.83203125" style="486" customWidth="1"/>
    <col min="10242" max="10242" width="23.1640625" style="486" customWidth="1"/>
    <col min="10243" max="10243" width="24.1640625" style="486" customWidth="1"/>
    <col min="10244" max="10244" width="23" style="486" customWidth="1"/>
    <col min="10245" max="10245" width="24.1640625" style="486" customWidth="1"/>
    <col min="10246" max="10246" width="21.1640625" style="486" customWidth="1"/>
    <col min="10247" max="10247" width="20.1640625" style="486" customWidth="1"/>
    <col min="10248" max="10248" width="19.5" style="486" customWidth="1"/>
    <col min="10249" max="10495" width="24.1640625" style="486"/>
    <col min="10496" max="10496" width="27.1640625" style="486" customWidth="1"/>
    <col min="10497" max="10497" width="21.83203125" style="486" customWidth="1"/>
    <col min="10498" max="10498" width="23.1640625" style="486" customWidth="1"/>
    <col min="10499" max="10499" width="24.1640625" style="486" customWidth="1"/>
    <col min="10500" max="10500" width="23" style="486" customWidth="1"/>
    <col min="10501" max="10501" width="24.1640625" style="486" customWidth="1"/>
    <col min="10502" max="10502" width="21.1640625" style="486" customWidth="1"/>
    <col min="10503" max="10503" width="20.1640625" style="486" customWidth="1"/>
    <col min="10504" max="10504" width="19.5" style="486" customWidth="1"/>
    <col min="10505" max="10751" width="24.1640625" style="486"/>
    <col min="10752" max="10752" width="27.1640625" style="486" customWidth="1"/>
    <col min="10753" max="10753" width="21.83203125" style="486" customWidth="1"/>
    <col min="10754" max="10754" width="23.1640625" style="486" customWidth="1"/>
    <col min="10755" max="10755" width="24.1640625" style="486" customWidth="1"/>
    <col min="10756" max="10756" width="23" style="486" customWidth="1"/>
    <col min="10757" max="10757" width="24.1640625" style="486" customWidth="1"/>
    <col min="10758" max="10758" width="21.1640625" style="486" customWidth="1"/>
    <col min="10759" max="10759" width="20.1640625" style="486" customWidth="1"/>
    <col min="10760" max="10760" width="19.5" style="486" customWidth="1"/>
    <col min="10761" max="11007" width="24.1640625" style="486"/>
    <col min="11008" max="11008" width="27.1640625" style="486" customWidth="1"/>
    <col min="11009" max="11009" width="21.83203125" style="486" customWidth="1"/>
    <col min="11010" max="11010" width="23.1640625" style="486" customWidth="1"/>
    <col min="11011" max="11011" width="24.1640625" style="486" customWidth="1"/>
    <col min="11012" max="11012" width="23" style="486" customWidth="1"/>
    <col min="11013" max="11013" width="24.1640625" style="486" customWidth="1"/>
    <col min="11014" max="11014" width="21.1640625" style="486" customWidth="1"/>
    <col min="11015" max="11015" width="20.1640625" style="486" customWidth="1"/>
    <col min="11016" max="11016" width="19.5" style="486" customWidth="1"/>
    <col min="11017" max="11263" width="24.1640625" style="486"/>
    <col min="11264" max="11264" width="27.1640625" style="486" customWidth="1"/>
    <col min="11265" max="11265" width="21.83203125" style="486" customWidth="1"/>
    <col min="11266" max="11266" width="23.1640625" style="486" customWidth="1"/>
    <col min="11267" max="11267" width="24.1640625" style="486" customWidth="1"/>
    <col min="11268" max="11268" width="23" style="486" customWidth="1"/>
    <col min="11269" max="11269" width="24.1640625" style="486" customWidth="1"/>
    <col min="11270" max="11270" width="21.1640625" style="486" customWidth="1"/>
    <col min="11271" max="11271" width="20.1640625" style="486" customWidth="1"/>
    <col min="11272" max="11272" width="19.5" style="486" customWidth="1"/>
    <col min="11273" max="11519" width="24.1640625" style="486"/>
    <col min="11520" max="11520" width="27.1640625" style="486" customWidth="1"/>
    <col min="11521" max="11521" width="21.83203125" style="486" customWidth="1"/>
    <col min="11522" max="11522" width="23.1640625" style="486" customWidth="1"/>
    <col min="11523" max="11523" width="24.1640625" style="486" customWidth="1"/>
    <col min="11524" max="11524" width="23" style="486" customWidth="1"/>
    <col min="11525" max="11525" width="24.1640625" style="486" customWidth="1"/>
    <col min="11526" max="11526" width="21.1640625" style="486" customWidth="1"/>
    <col min="11527" max="11527" width="20.1640625" style="486" customWidth="1"/>
    <col min="11528" max="11528" width="19.5" style="486" customWidth="1"/>
    <col min="11529" max="11775" width="24.1640625" style="486"/>
    <col min="11776" max="11776" width="27.1640625" style="486" customWidth="1"/>
    <col min="11777" max="11777" width="21.83203125" style="486" customWidth="1"/>
    <col min="11778" max="11778" width="23.1640625" style="486" customWidth="1"/>
    <col min="11779" max="11779" width="24.1640625" style="486" customWidth="1"/>
    <col min="11780" max="11780" width="23" style="486" customWidth="1"/>
    <col min="11781" max="11781" width="24.1640625" style="486" customWidth="1"/>
    <col min="11782" max="11782" width="21.1640625" style="486" customWidth="1"/>
    <col min="11783" max="11783" width="20.1640625" style="486" customWidth="1"/>
    <col min="11784" max="11784" width="19.5" style="486" customWidth="1"/>
    <col min="11785" max="12031" width="24.1640625" style="486"/>
    <col min="12032" max="12032" width="27.1640625" style="486" customWidth="1"/>
    <col min="12033" max="12033" width="21.83203125" style="486" customWidth="1"/>
    <col min="12034" max="12034" width="23.1640625" style="486" customWidth="1"/>
    <col min="12035" max="12035" width="24.1640625" style="486" customWidth="1"/>
    <col min="12036" max="12036" width="23" style="486" customWidth="1"/>
    <col min="12037" max="12037" width="24.1640625" style="486" customWidth="1"/>
    <col min="12038" max="12038" width="21.1640625" style="486" customWidth="1"/>
    <col min="12039" max="12039" width="20.1640625" style="486" customWidth="1"/>
    <col min="12040" max="12040" width="19.5" style="486" customWidth="1"/>
    <col min="12041" max="12287" width="24.1640625" style="486"/>
    <col min="12288" max="12288" width="27.1640625" style="486" customWidth="1"/>
    <col min="12289" max="12289" width="21.83203125" style="486" customWidth="1"/>
    <col min="12290" max="12290" width="23.1640625" style="486" customWidth="1"/>
    <col min="12291" max="12291" width="24.1640625" style="486" customWidth="1"/>
    <col min="12292" max="12292" width="23" style="486" customWidth="1"/>
    <col min="12293" max="12293" width="24.1640625" style="486" customWidth="1"/>
    <col min="12294" max="12294" width="21.1640625" style="486" customWidth="1"/>
    <col min="12295" max="12295" width="20.1640625" style="486" customWidth="1"/>
    <col min="12296" max="12296" width="19.5" style="486" customWidth="1"/>
    <col min="12297" max="12543" width="24.1640625" style="486"/>
    <col min="12544" max="12544" width="27.1640625" style="486" customWidth="1"/>
    <col min="12545" max="12545" width="21.83203125" style="486" customWidth="1"/>
    <col min="12546" max="12546" width="23.1640625" style="486" customWidth="1"/>
    <col min="12547" max="12547" width="24.1640625" style="486" customWidth="1"/>
    <col min="12548" max="12548" width="23" style="486" customWidth="1"/>
    <col min="12549" max="12549" width="24.1640625" style="486" customWidth="1"/>
    <col min="12550" max="12550" width="21.1640625" style="486" customWidth="1"/>
    <col min="12551" max="12551" width="20.1640625" style="486" customWidth="1"/>
    <col min="12552" max="12552" width="19.5" style="486" customWidth="1"/>
    <col min="12553" max="12799" width="24.1640625" style="486"/>
    <col min="12800" max="12800" width="27.1640625" style="486" customWidth="1"/>
    <col min="12801" max="12801" width="21.83203125" style="486" customWidth="1"/>
    <col min="12802" max="12802" width="23.1640625" style="486" customWidth="1"/>
    <col min="12803" max="12803" width="24.1640625" style="486" customWidth="1"/>
    <col min="12804" max="12804" width="23" style="486" customWidth="1"/>
    <col min="12805" max="12805" width="24.1640625" style="486" customWidth="1"/>
    <col min="12806" max="12806" width="21.1640625" style="486" customWidth="1"/>
    <col min="12807" max="12807" width="20.1640625" style="486" customWidth="1"/>
    <col min="12808" max="12808" width="19.5" style="486" customWidth="1"/>
    <col min="12809" max="13055" width="24.1640625" style="486"/>
    <col min="13056" max="13056" width="27.1640625" style="486" customWidth="1"/>
    <col min="13057" max="13057" width="21.83203125" style="486" customWidth="1"/>
    <col min="13058" max="13058" width="23.1640625" style="486" customWidth="1"/>
    <col min="13059" max="13059" width="24.1640625" style="486" customWidth="1"/>
    <col min="13060" max="13060" width="23" style="486" customWidth="1"/>
    <col min="13061" max="13061" width="24.1640625" style="486" customWidth="1"/>
    <col min="13062" max="13062" width="21.1640625" style="486" customWidth="1"/>
    <col min="13063" max="13063" width="20.1640625" style="486" customWidth="1"/>
    <col min="13064" max="13064" width="19.5" style="486" customWidth="1"/>
    <col min="13065" max="13311" width="24.1640625" style="486"/>
    <col min="13312" max="13312" width="27.1640625" style="486" customWidth="1"/>
    <col min="13313" max="13313" width="21.83203125" style="486" customWidth="1"/>
    <col min="13314" max="13314" width="23.1640625" style="486" customWidth="1"/>
    <col min="13315" max="13315" width="24.1640625" style="486" customWidth="1"/>
    <col min="13316" max="13316" width="23" style="486" customWidth="1"/>
    <col min="13317" max="13317" width="24.1640625" style="486" customWidth="1"/>
    <col min="13318" max="13318" width="21.1640625" style="486" customWidth="1"/>
    <col min="13319" max="13319" width="20.1640625" style="486" customWidth="1"/>
    <col min="13320" max="13320" width="19.5" style="486" customWidth="1"/>
    <col min="13321" max="13567" width="24.1640625" style="486"/>
    <col min="13568" max="13568" width="27.1640625" style="486" customWidth="1"/>
    <col min="13569" max="13569" width="21.83203125" style="486" customWidth="1"/>
    <col min="13570" max="13570" width="23.1640625" style="486" customWidth="1"/>
    <col min="13571" max="13571" width="24.1640625" style="486" customWidth="1"/>
    <col min="13572" max="13572" width="23" style="486" customWidth="1"/>
    <col min="13573" max="13573" width="24.1640625" style="486" customWidth="1"/>
    <col min="13574" max="13574" width="21.1640625" style="486" customWidth="1"/>
    <col min="13575" max="13575" width="20.1640625" style="486" customWidth="1"/>
    <col min="13576" max="13576" width="19.5" style="486" customWidth="1"/>
    <col min="13577" max="13823" width="24.1640625" style="486"/>
    <col min="13824" max="13824" width="27.1640625" style="486" customWidth="1"/>
    <col min="13825" max="13825" width="21.83203125" style="486" customWidth="1"/>
    <col min="13826" max="13826" width="23.1640625" style="486" customWidth="1"/>
    <col min="13827" max="13827" width="24.1640625" style="486" customWidth="1"/>
    <col min="13828" max="13828" width="23" style="486" customWidth="1"/>
    <col min="13829" max="13829" width="24.1640625" style="486" customWidth="1"/>
    <col min="13830" max="13830" width="21.1640625" style="486" customWidth="1"/>
    <col min="13831" max="13831" width="20.1640625" style="486" customWidth="1"/>
    <col min="13832" max="13832" width="19.5" style="486" customWidth="1"/>
    <col min="13833" max="14079" width="24.1640625" style="486"/>
    <col min="14080" max="14080" width="27.1640625" style="486" customWidth="1"/>
    <col min="14081" max="14081" width="21.83203125" style="486" customWidth="1"/>
    <col min="14082" max="14082" width="23.1640625" style="486" customWidth="1"/>
    <col min="14083" max="14083" width="24.1640625" style="486" customWidth="1"/>
    <col min="14084" max="14084" width="23" style="486" customWidth="1"/>
    <col min="14085" max="14085" width="24.1640625" style="486" customWidth="1"/>
    <col min="14086" max="14086" width="21.1640625" style="486" customWidth="1"/>
    <col min="14087" max="14087" width="20.1640625" style="486" customWidth="1"/>
    <col min="14088" max="14088" width="19.5" style="486" customWidth="1"/>
    <col min="14089" max="14335" width="24.1640625" style="486"/>
    <col min="14336" max="14336" width="27.1640625" style="486" customWidth="1"/>
    <col min="14337" max="14337" width="21.83203125" style="486" customWidth="1"/>
    <col min="14338" max="14338" width="23.1640625" style="486" customWidth="1"/>
    <col min="14339" max="14339" width="24.1640625" style="486" customWidth="1"/>
    <col min="14340" max="14340" width="23" style="486" customWidth="1"/>
    <col min="14341" max="14341" width="24.1640625" style="486" customWidth="1"/>
    <col min="14342" max="14342" width="21.1640625" style="486" customWidth="1"/>
    <col min="14343" max="14343" width="20.1640625" style="486" customWidth="1"/>
    <col min="14344" max="14344" width="19.5" style="486" customWidth="1"/>
    <col min="14345" max="14591" width="24.1640625" style="486"/>
    <col min="14592" max="14592" width="27.1640625" style="486" customWidth="1"/>
    <col min="14593" max="14593" width="21.83203125" style="486" customWidth="1"/>
    <col min="14594" max="14594" width="23.1640625" style="486" customWidth="1"/>
    <col min="14595" max="14595" width="24.1640625" style="486" customWidth="1"/>
    <col min="14596" max="14596" width="23" style="486" customWidth="1"/>
    <col min="14597" max="14597" width="24.1640625" style="486" customWidth="1"/>
    <col min="14598" max="14598" width="21.1640625" style="486" customWidth="1"/>
    <col min="14599" max="14599" width="20.1640625" style="486" customWidth="1"/>
    <col min="14600" max="14600" width="19.5" style="486" customWidth="1"/>
    <col min="14601" max="14847" width="24.1640625" style="486"/>
    <col min="14848" max="14848" width="27.1640625" style="486" customWidth="1"/>
    <col min="14849" max="14849" width="21.83203125" style="486" customWidth="1"/>
    <col min="14850" max="14850" width="23.1640625" style="486" customWidth="1"/>
    <col min="14851" max="14851" width="24.1640625" style="486" customWidth="1"/>
    <col min="14852" max="14852" width="23" style="486" customWidth="1"/>
    <col min="14853" max="14853" width="24.1640625" style="486" customWidth="1"/>
    <col min="14854" max="14854" width="21.1640625" style="486" customWidth="1"/>
    <col min="14855" max="14855" width="20.1640625" style="486" customWidth="1"/>
    <col min="14856" max="14856" width="19.5" style="486" customWidth="1"/>
    <col min="14857" max="15103" width="24.1640625" style="486"/>
    <col min="15104" max="15104" width="27.1640625" style="486" customWidth="1"/>
    <col min="15105" max="15105" width="21.83203125" style="486" customWidth="1"/>
    <col min="15106" max="15106" width="23.1640625" style="486" customWidth="1"/>
    <col min="15107" max="15107" width="24.1640625" style="486" customWidth="1"/>
    <col min="15108" max="15108" width="23" style="486" customWidth="1"/>
    <col min="15109" max="15109" width="24.1640625" style="486" customWidth="1"/>
    <col min="15110" max="15110" width="21.1640625" style="486" customWidth="1"/>
    <col min="15111" max="15111" width="20.1640625" style="486" customWidth="1"/>
    <col min="15112" max="15112" width="19.5" style="486" customWidth="1"/>
    <col min="15113" max="15359" width="24.1640625" style="486"/>
    <col min="15360" max="15360" width="27.1640625" style="486" customWidth="1"/>
    <col min="15361" max="15361" width="21.83203125" style="486" customWidth="1"/>
    <col min="15362" max="15362" width="23.1640625" style="486" customWidth="1"/>
    <col min="15363" max="15363" width="24.1640625" style="486" customWidth="1"/>
    <col min="15364" max="15364" width="23" style="486" customWidth="1"/>
    <col min="15365" max="15365" width="24.1640625" style="486" customWidth="1"/>
    <col min="15366" max="15366" width="21.1640625" style="486" customWidth="1"/>
    <col min="15367" max="15367" width="20.1640625" style="486" customWidth="1"/>
    <col min="15368" max="15368" width="19.5" style="486" customWidth="1"/>
    <col min="15369" max="15615" width="24.1640625" style="486"/>
    <col min="15616" max="15616" width="27.1640625" style="486" customWidth="1"/>
    <col min="15617" max="15617" width="21.83203125" style="486" customWidth="1"/>
    <col min="15618" max="15618" width="23.1640625" style="486" customWidth="1"/>
    <col min="15619" max="15619" width="24.1640625" style="486" customWidth="1"/>
    <col min="15620" max="15620" width="23" style="486" customWidth="1"/>
    <col min="15621" max="15621" width="24.1640625" style="486" customWidth="1"/>
    <col min="15622" max="15622" width="21.1640625" style="486" customWidth="1"/>
    <col min="15623" max="15623" width="20.1640625" style="486" customWidth="1"/>
    <col min="15624" max="15624" width="19.5" style="486" customWidth="1"/>
    <col min="15625" max="15871" width="24.1640625" style="486"/>
    <col min="15872" max="15872" width="27.1640625" style="486" customWidth="1"/>
    <col min="15873" max="15873" width="21.83203125" style="486" customWidth="1"/>
    <col min="15874" max="15874" width="23.1640625" style="486" customWidth="1"/>
    <col min="15875" max="15875" width="24.1640625" style="486" customWidth="1"/>
    <col min="15876" max="15876" width="23" style="486" customWidth="1"/>
    <col min="15877" max="15877" width="24.1640625" style="486" customWidth="1"/>
    <col min="15878" max="15878" width="21.1640625" style="486" customWidth="1"/>
    <col min="15879" max="15879" width="20.1640625" style="486" customWidth="1"/>
    <col min="15880" max="15880" width="19.5" style="486" customWidth="1"/>
    <col min="15881" max="16127" width="24.1640625" style="486"/>
    <col min="16128" max="16128" width="27.1640625" style="486" customWidth="1"/>
    <col min="16129" max="16129" width="21.83203125" style="486" customWidth="1"/>
    <col min="16130" max="16130" width="23.1640625" style="486" customWidth="1"/>
    <col min="16131" max="16131" width="24.1640625" style="486" customWidth="1"/>
    <col min="16132" max="16132" width="23" style="486" customWidth="1"/>
    <col min="16133" max="16133" width="24.1640625" style="486" customWidth="1"/>
    <col min="16134" max="16134" width="21.1640625" style="486" customWidth="1"/>
    <col min="16135" max="16135" width="20.1640625" style="486" customWidth="1"/>
    <col min="16136" max="16136" width="19.5" style="486" customWidth="1"/>
    <col min="16137" max="16384" width="24.1640625" style="486"/>
  </cols>
  <sheetData>
    <row r="5" spans="1:8" ht="13.5" thickBot="1" x14ac:dyDescent="0.25"/>
    <row r="6" spans="1:8" s="490" customFormat="1" ht="63.75" x14ac:dyDescent="0.2">
      <c r="A6" s="487"/>
      <c r="B6" s="488" t="s">
        <v>122</v>
      </c>
      <c r="C6" s="489" t="s">
        <v>120</v>
      </c>
      <c r="D6" s="488" t="s">
        <v>119</v>
      </c>
      <c r="E6" s="488" t="s">
        <v>117</v>
      </c>
      <c r="F6" s="489" t="s">
        <v>118</v>
      </c>
      <c r="G6" s="488" t="s">
        <v>323</v>
      </c>
      <c r="H6" s="488" t="s">
        <v>168</v>
      </c>
    </row>
    <row r="7" spans="1:8" ht="21.75" customHeight="1" x14ac:dyDescent="0.2">
      <c r="A7" s="491"/>
      <c r="B7" s="492" t="s">
        <v>324</v>
      </c>
      <c r="C7" s="493" t="s">
        <v>324</v>
      </c>
      <c r="D7" s="492" t="s">
        <v>324</v>
      </c>
      <c r="E7" s="492" t="s">
        <v>324</v>
      </c>
      <c r="F7" s="493" t="s">
        <v>324</v>
      </c>
      <c r="G7" s="492" t="s">
        <v>324</v>
      </c>
      <c r="H7" s="492" t="s">
        <v>324</v>
      </c>
    </row>
    <row r="8" spans="1:8" ht="38.25" x14ac:dyDescent="0.2">
      <c r="A8" s="494" t="s">
        <v>325</v>
      </c>
      <c r="B8" s="495">
        <v>13</v>
      </c>
      <c r="C8" s="496">
        <v>25</v>
      </c>
      <c r="D8" s="495">
        <v>35</v>
      </c>
      <c r="E8" s="495">
        <v>6</v>
      </c>
      <c r="F8" s="496">
        <v>32</v>
      </c>
      <c r="G8" s="495">
        <v>4</v>
      </c>
      <c r="H8" s="497">
        <f>SUM(B8:G8)</f>
        <v>115</v>
      </c>
    </row>
    <row r="9" spans="1:8" ht="25.5" x14ac:dyDescent="0.2">
      <c r="A9" s="494" t="s">
        <v>326</v>
      </c>
      <c r="B9" s="495">
        <v>13</v>
      </c>
      <c r="C9" s="495">
        <f t="shared" ref="C9:G9" si="0">C10+C12+C14</f>
        <v>24</v>
      </c>
      <c r="D9" s="495">
        <v>35</v>
      </c>
      <c r="E9" s="495">
        <v>6</v>
      </c>
      <c r="F9" s="495">
        <v>32</v>
      </c>
      <c r="G9" s="495">
        <f t="shared" si="0"/>
        <v>4</v>
      </c>
      <c r="H9" s="497">
        <f>SUM(B9:G9)</f>
        <v>114</v>
      </c>
    </row>
    <row r="10" spans="1:8" ht="21" customHeight="1" x14ac:dyDescent="0.2">
      <c r="A10" s="494" t="s">
        <v>327</v>
      </c>
      <c r="B10" s="495"/>
      <c r="C10" s="496">
        <v>24</v>
      </c>
      <c r="D10" s="495"/>
      <c r="E10" s="495"/>
      <c r="F10" s="496"/>
      <c r="G10" s="495"/>
      <c r="H10" s="498">
        <f t="shared" ref="H10:H16" si="1">SUM(B10:G10)</f>
        <v>24</v>
      </c>
    </row>
    <row r="11" spans="1:8" ht="21" customHeight="1" x14ac:dyDescent="0.2">
      <c r="A11" s="494" t="s">
        <v>328</v>
      </c>
      <c r="B11" s="495"/>
      <c r="C11" s="496"/>
      <c r="D11" s="495"/>
      <c r="E11" s="495"/>
      <c r="F11" s="496"/>
      <c r="G11" s="495"/>
      <c r="H11" s="498">
        <f t="shared" si="1"/>
        <v>0</v>
      </c>
    </row>
    <row r="12" spans="1:8" ht="21" customHeight="1" x14ac:dyDescent="0.2">
      <c r="A12" s="494" t="s">
        <v>329</v>
      </c>
      <c r="B12" s="495">
        <v>13</v>
      </c>
      <c r="C12" s="496">
        <v>0</v>
      </c>
      <c r="D12" s="495">
        <v>35</v>
      </c>
      <c r="E12" s="495">
        <v>6</v>
      </c>
      <c r="F12" s="496">
        <v>32</v>
      </c>
      <c r="G12" s="495">
        <v>4</v>
      </c>
      <c r="H12" s="498">
        <f t="shared" si="1"/>
        <v>90</v>
      </c>
    </row>
    <row r="13" spans="1:8" ht="21" customHeight="1" x14ac:dyDescent="0.2">
      <c r="A13" s="494" t="s">
        <v>328</v>
      </c>
      <c r="B13" s="495"/>
      <c r="C13" s="496"/>
      <c r="D13" s="495"/>
      <c r="E13" s="495"/>
      <c r="F13" s="496"/>
      <c r="G13" s="495"/>
      <c r="H13" s="498">
        <f t="shared" si="1"/>
        <v>0</v>
      </c>
    </row>
    <row r="14" spans="1:8" ht="25.5" x14ac:dyDescent="0.2">
      <c r="A14" s="494" t="s">
        <v>330</v>
      </c>
      <c r="B14" s="495"/>
      <c r="C14" s="496"/>
      <c r="D14" s="495">
        <v>7</v>
      </c>
      <c r="E14" s="495"/>
      <c r="F14" s="496"/>
      <c r="G14" s="495"/>
      <c r="H14" s="498">
        <f t="shared" si="1"/>
        <v>7</v>
      </c>
    </row>
    <row r="15" spans="1:8" ht="21" customHeight="1" x14ac:dyDescent="0.2">
      <c r="A15" s="494" t="s">
        <v>331</v>
      </c>
      <c r="B15" s="495"/>
      <c r="C15" s="496"/>
      <c r="D15" s="495">
        <v>245</v>
      </c>
      <c r="E15" s="495"/>
      <c r="F15" s="496"/>
      <c r="G15" s="495"/>
      <c r="H15" s="498">
        <f t="shared" si="1"/>
        <v>245</v>
      </c>
    </row>
    <row r="16" spans="1:8" ht="26.25" thickBot="1" x14ac:dyDescent="0.25">
      <c r="A16" s="499" t="s">
        <v>332</v>
      </c>
      <c r="B16" s="500">
        <v>12</v>
      </c>
      <c r="C16" s="501"/>
      <c r="D16" s="500"/>
      <c r="E16" s="500"/>
      <c r="F16" s="501"/>
      <c r="G16" s="500"/>
      <c r="H16" s="502">
        <f t="shared" si="1"/>
        <v>12</v>
      </c>
    </row>
  </sheetData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>
    <oddHeader>&amp;LKUNMADARAS NAGYKÖZSÉG ÖNKORMÁNYZATA&amp;C&amp;"Arial,Félkövér"&amp;12 2018. ÉVI KÖLTSÉGVETÉS
EREDETI ELŐIRÁNYZAT
2018.02.28&amp;R3. sz. 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21</vt:i4>
      </vt:variant>
    </vt:vector>
  </HeadingPairs>
  <TitlesOfParts>
    <vt:vector size="21" baseType="lpstr">
      <vt:lpstr> Gyejó 1.sz</vt:lpstr>
      <vt:lpstr>Művház 1.sz</vt:lpstr>
      <vt:lpstr>Óvoda 1.sz</vt:lpstr>
      <vt:lpstr>Közös PH 1. sz</vt:lpstr>
      <vt:lpstr>Mtbszsz 1.sz</vt:lpstr>
      <vt:lpstr>Önkormányzat 1.sz</vt:lpstr>
      <vt:lpstr>Mindösszesen 1. sz</vt:lpstr>
      <vt:lpstr>2.sz melléklet</vt:lpstr>
      <vt:lpstr>3. számú melléklet</vt:lpstr>
      <vt:lpstr>4.sz melléklet</vt:lpstr>
      <vt:lpstr>5.sz melléklet</vt:lpstr>
      <vt:lpstr>6. sz melléklet</vt:lpstr>
      <vt:lpstr>7. sz melléklet</vt:lpstr>
      <vt:lpstr>8. sz melléklet</vt:lpstr>
      <vt:lpstr>9. sz melléklet</vt:lpstr>
      <vt:lpstr>10. sz melléklet</vt:lpstr>
      <vt:lpstr>11. sz melléklet</vt:lpstr>
      <vt:lpstr>12. sz melléklet</vt:lpstr>
      <vt:lpstr>13. sz melléklet</vt:lpstr>
      <vt:lpstr>14. sz melléklet</vt:lpstr>
      <vt:lpstr>15. sz melléklet</vt:lpstr>
    </vt:vector>
  </TitlesOfParts>
  <Company>-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2018-03-06T13:30:43Z</cp:lastPrinted>
  <dcterms:created xsi:type="dcterms:W3CDTF">2015-01-21T08:42:08Z</dcterms:created>
  <dcterms:modified xsi:type="dcterms:W3CDTF">2018-03-06T13:31:28Z</dcterms:modified>
</cp:coreProperties>
</file>